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eExtension\FB website\Resources\Tools\"/>
    </mc:Choice>
  </mc:AlternateContent>
  <workbookProtection workbookPassword="E713" lockStructure="1"/>
  <bookViews>
    <workbookView xWindow="360" yWindow="15" windowWidth="20115" windowHeight="5190" firstSheet="1" activeTab="2"/>
  </bookViews>
  <sheets>
    <sheet name="Variables" sheetId="13" state="hidden" r:id="rId1"/>
    <sheet name="Intro" sheetId="14" r:id="rId2"/>
    <sheet name="Calculator" sheetId="11" r:id="rId3"/>
  </sheets>
  <definedNames>
    <definedName name="Accom">Variables!$C$10</definedName>
    <definedName name="Food">Variables!$C$11</definedName>
    <definedName name="HmPhone">Variables!$C$12</definedName>
    <definedName name="Internet">Variables!$C$16</definedName>
    <definedName name="LowInternet">Variables!$C$17</definedName>
    <definedName name="Mobile">Variables!$C$15</definedName>
    <definedName name="MonthsWorked">Calculator!$F$4</definedName>
    <definedName name="_xlnm.Print_Area" localSheetId="2">Calculator!$A$3:$N$51</definedName>
    <definedName name="StatusCell">Calculator!$C$4</definedName>
    <definedName name="StatusList">Variables!$E$10:$E$11</definedName>
    <definedName name="Super">Variables!$C$6</definedName>
    <definedName name="Super2">Variables!$C$7</definedName>
    <definedName name="Utilities">Variables!$C$13</definedName>
    <definedName name="Vehicle">Variables!$C$14</definedName>
    <definedName name="WkWorked">Variables!$G$10</definedName>
  </definedNames>
  <calcPr calcId="152511"/>
</workbook>
</file>

<file path=xl/calcChain.xml><?xml version="1.0" encoding="utf-8"?>
<calcChain xmlns="http://schemas.openxmlformats.org/spreadsheetml/2006/main">
  <c r="C9" i="11" l="1"/>
  <c r="E21" i="11" l="1"/>
  <c r="C21" i="11"/>
  <c r="E24" i="11"/>
  <c r="E23" i="11"/>
  <c r="E22" i="11"/>
  <c r="E20" i="11"/>
  <c r="E19" i="11"/>
  <c r="C40" i="11"/>
  <c r="C7" i="13" l="1"/>
  <c r="C24" i="11" l="1"/>
  <c r="G10" i="13"/>
  <c r="C22" i="11" s="1"/>
  <c r="C19" i="11" l="1"/>
  <c r="C23" i="11"/>
  <c r="C20" i="11"/>
  <c r="B16" i="11"/>
  <c r="C26" i="11" l="1"/>
  <c r="C28" i="11" s="1"/>
  <c r="C10" i="11"/>
  <c r="C11" i="11" l="1"/>
  <c r="C12" i="11" s="1"/>
  <c r="C14" i="11" s="1"/>
</calcChain>
</file>

<file path=xl/comments1.xml><?xml version="1.0" encoding="utf-8"?>
<comments xmlns="http://schemas.openxmlformats.org/spreadsheetml/2006/main">
  <authors>
    <author>ExcelSolutions.com.au</author>
  </authors>
  <commentList>
    <comment ref="C6" authorId="0" shapeId="0">
      <text>
        <r>
          <rPr>
            <b/>
            <sz val="8"/>
            <color indexed="81"/>
            <rFont val="Tahoma"/>
            <family val="2"/>
          </rPr>
          <t>Super %:</t>
        </r>
        <r>
          <rPr>
            <sz val="8"/>
            <color indexed="81"/>
            <rFont val="Tahoma"/>
            <family val="2"/>
          </rPr>
          <t xml:space="preserve">
Change this value if the super % changes.</t>
        </r>
      </text>
    </comment>
    <comment ref="C7" authorId="0" shapeId="0">
      <text>
        <r>
          <rPr>
            <b/>
            <sz val="8"/>
            <color indexed="81"/>
            <rFont val="Tahoma"/>
            <family val="2"/>
          </rPr>
          <t>Super % * 100:</t>
        </r>
        <r>
          <rPr>
            <sz val="8"/>
            <color indexed="81"/>
            <rFont val="Tahoma"/>
            <family val="2"/>
          </rPr>
          <t xml:space="preserve">
This reflects the % above.  Please do not delete this as it's used in the text description on the calculator</t>
        </r>
      </text>
    </comment>
    <comment ref="C9" authorId="0" shapeId="0">
      <text>
        <r>
          <rPr>
            <b/>
            <sz val="8"/>
            <color indexed="81"/>
            <rFont val="Tahoma"/>
            <family val="2"/>
          </rPr>
          <t>Benefit Amounts:</t>
        </r>
        <r>
          <rPr>
            <sz val="8"/>
            <color indexed="81"/>
            <rFont val="Tahoma"/>
            <family val="2"/>
          </rPr>
          <t xml:space="preserve">
Change any of these values if required and they will be reflected on the calculator.</t>
        </r>
      </text>
    </comment>
    <comment ref="G10" authorId="0" shapeId="0">
      <text>
        <r>
          <rPr>
            <b/>
            <sz val="8"/>
            <color indexed="81"/>
            <rFont val="Tahoma"/>
            <family val="2"/>
          </rPr>
          <t>Weeks Worked:</t>
        </r>
        <r>
          <rPr>
            <sz val="8"/>
            <color indexed="81"/>
            <rFont val="Tahoma"/>
            <family val="2"/>
          </rPr>
          <t xml:space="preserve">
Please do not change or delete this formula.</t>
        </r>
      </text>
    </comment>
  </commentList>
</comments>
</file>

<file path=xl/sharedStrings.xml><?xml version="1.0" encoding="utf-8"?>
<sst xmlns="http://schemas.openxmlformats.org/spreadsheetml/2006/main" count="64" uniqueCount="58">
  <si>
    <t>Mobile phone</t>
  </si>
  <si>
    <t>Home phone</t>
  </si>
  <si>
    <t>Vehicle (all running costs)</t>
  </si>
  <si>
    <t>Internet</t>
  </si>
  <si>
    <t xml:space="preserve">Food provided </t>
  </si>
  <si>
    <t>Tool allowance</t>
  </si>
  <si>
    <t>Saddle allowance</t>
  </si>
  <si>
    <t>Power/Gas/Water/</t>
  </si>
  <si>
    <t xml:space="preserve">Employee contribution </t>
  </si>
  <si>
    <t xml:space="preserve">Total allowances per year </t>
  </si>
  <si>
    <t>Travel allowance</t>
  </si>
  <si>
    <t>Base salary (gross)</t>
  </si>
  <si>
    <t xml:space="preserve">Additional annual benefits included within individual staff remuneration package </t>
  </si>
  <si>
    <t>Additional annual allowances</t>
  </si>
  <si>
    <t>Uniform allowance</t>
  </si>
  <si>
    <t>Mobile Phone allowance</t>
  </si>
  <si>
    <t xml:space="preserve">Total gross salary package </t>
  </si>
  <si>
    <t xml:space="preserve">Assumed to contribute to gross (pre tax) salary </t>
  </si>
  <si>
    <t xml:space="preserve">Total gross salary </t>
  </si>
  <si>
    <t>Boarding school allowance</t>
  </si>
  <si>
    <t xml:space="preserve">Accommodation </t>
  </si>
  <si>
    <t xml:space="preserve">Post tax - pre-tax value not accounted for </t>
  </si>
  <si>
    <t>Total additional annual benefits  &amp; allowances</t>
  </si>
  <si>
    <t xml:space="preserve">Estimated tax rate </t>
  </si>
  <si>
    <t xml:space="preserve">Overtime </t>
  </si>
  <si>
    <t>Details</t>
  </si>
  <si>
    <t>Super</t>
  </si>
  <si>
    <t>Status List</t>
  </si>
  <si>
    <t>Single</t>
  </si>
  <si>
    <t>Family</t>
  </si>
  <si>
    <t>Amount</t>
  </si>
  <si>
    <t>Benefit</t>
  </si>
  <si>
    <t xml:space="preserve">This sheet contains variables that are used in other areas of the workbook.  </t>
  </si>
  <si>
    <t>Status</t>
  </si>
  <si>
    <t>Internet (Lowest)</t>
  </si>
  <si>
    <t>Internet (2nd Lowest)</t>
  </si>
  <si>
    <t>Change variables here as required.</t>
  </si>
  <si>
    <t>Airfare allowance</t>
  </si>
  <si>
    <t xml:space="preserve">Estimated pre-tax value of  additional annual benefits per year </t>
  </si>
  <si>
    <t>Salary</t>
  </si>
  <si>
    <t>Months Worked</t>
  </si>
  <si>
    <t>Weeks Worked</t>
  </si>
  <si>
    <t>Salary Package Calculator</t>
  </si>
  <si>
    <t>Estimated gross salary package</t>
  </si>
  <si>
    <t xml:space="preserve">Estimated post tax additional annual benefits per year </t>
  </si>
  <si>
    <t>Assumption Sources:</t>
  </si>
  <si>
    <t xml:space="preserve">http://www.studyinaustralia.gov.au/global/live-in-australia/living-costs   </t>
  </si>
  <si>
    <t>Source 1:</t>
  </si>
  <si>
    <t>Source 2:</t>
  </si>
  <si>
    <t>Source 3:</t>
  </si>
  <si>
    <t>Source 4:</t>
  </si>
  <si>
    <t xml:space="preserve">http://www.telstra.com.au/home-phone/plans-rates/plans/homeline-budget/  </t>
  </si>
  <si>
    <t xml:space="preserve">http://www.telstra.com.au/internet/home-broadband/adsl/  </t>
  </si>
  <si>
    <t xml:space="preserve">http://www.abs.gov.au/AUSSTATS/abs@.nsf/Lookup/1301.0Chapter10052009-10 </t>
  </si>
  <si>
    <t>Other benefits</t>
  </si>
  <si>
    <t>Other allowances</t>
  </si>
  <si>
    <t>Training and Education allowance</t>
  </si>
  <si>
    <t>Superannuation @ 9.5%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</si>
</sst>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_-&quot;$&quot;* #,##0_-;\-&quot;$&quot;* #,##0_-;_-&quot;$&quot;* &quot;-&quot;??_-;_-@_-"/>
  </numFmts>
  <fonts count="26" x14ac:knownFonts="1">
    <font>
      <sz val="11"/>
      <color theme="1"/>
      <name val="Calibri"/>
      <family val="2"/>
      <scheme val="minor"/>
    </font>
    <font>
      <sz val="11"/>
      <color theme="1"/>
      <name val="Calibri"/>
      <family val="2"/>
      <scheme val="minor"/>
    </font>
    <font>
      <sz val="11"/>
      <color rgb="FF3F3F76"/>
      <name val="Calibri"/>
      <family val="2"/>
      <scheme val="minor"/>
    </font>
    <font>
      <sz val="11"/>
      <color theme="0"/>
      <name val="Calibri"/>
      <family val="2"/>
      <scheme val="minor"/>
    </font>
    <font>
      <b/>
      <sz val="12"/>
      <color theme="0"/>
      <name val="Calibri"/>
      <family val="2"/>
      <scheme val="minor"/>
    </font>
    <font>
      <b/>
      <sz val="12"/>
      <color theme="1"/>
      <name val="Calibri"/>
      <family val="2"/>
      <scheme val="minor"/>
    </font>
    <font>
      <i/>
      <sz val="11"/>
      <color theme="6" tint="-0.499984740745262"/>
      <name val="Calibri"/>
      <family val="2"/>
      <scheme val="minor"/>
    </font>
    <font>
      <b/>
      <sz val="11"/>
      <name val="Calibri"/>
      <family val="2"/>
      <scheme val="minor"/>
    </font>
    <font>
      <b/>
      <i/>
      <sz val="12"/>
      <color theme="2" tint="-0.749992370372631"/>
      <name val="Calibri"/>
      <family val="2"/>
      <scheme val="minor"/>
    </font>
    <font>
      <b/>
      <sz val="11"/>
      <color theme="0"/>
      <name val="Calibri"/>
      <family val="2"/>
      <scheme val="minor"/>
    </font>
    <font>
      <sz val="14"/>
      <name val="Calibri"/>
      <family val="2"/>
      <scheme val="minor"/>
    </font>
    <font>
      <b/>
      <sz val="16"/>
      <color theme="0"/>
      <name val="Calibri"/>
      <family val="2"/>
      <scheme val="minor"/>
    </font>
    <font>
      <b/>
      <sz val="12"/>
      <name val="Calibri"/>
      <family val="2"/>
      <scheme val="minor"/>
    </font>
    <font>
      <b/>
      <sz val="14"/>
      <color theme="0"/>
      <name val="Calibri"/>
      <family val="2"/>
      <scheme val="minor"/>
    </font>
    <font>
      <b/>
      <sz val="16"/>
      <color rgb="FFFFFF00"/>
      <name val="Calibri"/>
      <family val="2"/>
      <scheme val="minor"/>
    </font>
    <font>
      <b/>
      <sz val="14"/>
      <color theme="1"/>
      <name val="Calibri"/>
      <family val="2"/>
      <scheme val="minor"/>
    </font>
    <font>
      <sz val="16"/>
      <color theme="1"/>
      <name val="Calibri"/>
      <family val="2"/>
      <scheme val="minor"/>
    </font>
    <font>
      <b/>
      <sz val="16"/>
      <color theme="6" tint="-0.499984740745262"/>
      <name val="Calibri"/>
      <family val="2"/>
      <scheme val="minor"/>
    </font>
    <font>
      <b/>
      <sz val="11"/>
      <color theme="6" tint="-0.499984740745262"/>
      <name val="Calibri"/>
      <family val="2"/>
      <scheme val="minor"/>
    </font>
    <font>
      <sz val="8"/>
      <color indexed="81"/>
      <name val="Tahoma"/>
      <family val="2"/>
    </font>
    <font>
      <b/>
      <sz val="8"/>
      <color indexed="81"/>
      <name val="Tahoma"/>
      <family val="2"/>
    </font>
    <font>
      <sz val="11"/>
      <color theme="4" tint="0.3999755851924192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b/>
      <sz val="24"/>
      <color theme="6" tint="-0.499984740745262"/>
      <name val="Calibri"/>
      <family val="2"/>
      <scheme val="minor"/>
    </font>
  </fonts>
  <fills count="21">
    <fill>
      <patternFill patternType="none"/>
    </fill>
    <fill>
      <patternFill patternType="gray125"/>
    </fill>
    <fill>
      <patternFill patternType="solid">
        <fgColor theme="1"/>
        <bgColor indexed="64"/>
      </patternFill>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6"/>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tint="-0.89999084444715716"/>
        <bgColor indexed="64"/>
      </patternFill>
    </fill>
    <fill>
      <patternFill patternType="solid">
        <fgColor theme="2" tint="-9.9948118533890809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medium">
        <color theme="3" tint="-0.24994659260841701"/>
      </left>
      <right style="thin">
        <color indexed="64"/>
      </right>
      <top style="medium">
        <color theme="3" tint="-0.24994659260841701"/>
      </top>
      <bottom/>
      <diagonal/>
    </border>
    <border>
      <left style="thin">
        <color indexed="64"/>
      </left>
      <right style="medium">
        <color theme="3" tint="-0.24994659260841701"/>
      </right>
      <top style="medium">
        <color theme="3" tint="-0.24994659260841701"/>
      </top>
      <bottom/>
      <diagonal/>
    </border>
    <border>
      <left style="medium">
        <color theme="3" tint="-0.499984740745262"/>
      </left>
      <right style="thin">
        <color theme="3" tint="-0.499984740745262"/>
      </right>
      <top style="hair">
        <color theme="3" tint="-0.499984740745262"/>
      </top>
      <bottom style="hair">
        <color theme="3" tint="-0.499984740745262"/>
      </bottom>
      <diagonal/>
    </border>
    <border>
      <left style="thin">
        <color theme="3" tint="-0.499984740745262"/>
      </left>
      <right style="medium">
        <color theme="3" tint="-0.499984740745262"/>
      </right>
      <top style="hair">
        <color theme="3" tint="-0.499984740745262"/>
      </top>
      <bottom style="hair">
        <color theme="3" tint="-0.499984740745262"/>
      </bottom>
      <diagonal/>
    </border>
    <border>
      <left style="medium">
        <color theme="3" tint="-0.499984740745262"/>
      </left>
      <right style="thin">
        <color theme="3" tint="-0.499984740745262"/>
      </right>
      <top/>
      <bottom style="hair">
        <color theme="3" tint="-0.499984740745262"/>
      </bottom>
      <diagonal/>
    </border>
    <border>
      <left style="thin">
        <color theme="3" tint="-0.499984740745262"/>
      </left>
      <right style="medium">
        <color theme="3" tint="-0.499984740745262"/>
      </right>
      <top/>
      <bottom style="hair">
        <color theme="3" tint="-0.499984740745262"/>
      </bottom>
      <diagonal/>
    </border>
    <border>
      <left style="medium">
        <color theme="3" tint="-0.499984740745262"/>
      </left>
      <right style="thin">
        <color theme="3" tint="-0.499984740745262"/>
      </right>
      <top/>
      <bottom style="medium">
        <color theme="3" tint="-0.499984740745262"/>
      </bottom>
      <diagonal/>
    </border>
    <border>
      <left style="thin">
        <color theme="3" tint="-0.499984740745262"/>
      </left>
      <right style="medium">
        <color theme="3" tint="-0.499984740745262"/>
      </right>
      <top/>
      <bottom style="medium">
        <color theme="3" tint="-0.499984740745262"/>
      </bottom>
      <diagonal/>
    </border>
    <border>
      <left style="medium">
        <color theme="3" tint="-0.499984740745262"/>
      </left>
      <right style="thin">
        <color theme="3" tint="-0.499984740745262"/>
      </right>
      <top style="thin">
        <color theme="3" tint="-0.499984740745262"/>
      </top>
      <bottom style="hair">
        <color theme="3" tint="-0.499984740745262"/>
      </bottom>
      <diagonal/>
    </border>
    <border>
      <left style="thin">
        <color theme="3" tint="-0.499984740745262"/>
      </left>
      <right style="medium">
        <color theme="3" tint="-0.499984740745262"/>
      </right>
      <top style="thin">
        <color theme="3" tint="-0.499984740745262"/>
      </top>
      <bottom style="hair">
        <color theme="3" tint="-0.499984740745262"/>
      </bottom>
      <diagonal/>
    </border>
    <border>
      <left style="medium">
        <color theme="3" tint="-0.499984740745262"/>
      </left>
      <right style="thin">
        <color theme="3" tint="-0.499984740745262"/>
      </right>
      <top style="hair">
        <color theme="3" tint="-0.499984740745262"/>
      </top>
      <bottom style="thin">
        <color theme="3" tint="-0.499984740745262"/>
      </bottom>
      <diagonal/>
    </border>
    <border>
      <left style="thin">
        <color theme="3" tint="-0.499984740745262"/>
      </left>
      <right style="medium">
        <color theme="3" tint="-0.499984740745262"/>
      </right>
      <top style="hair">
        <color theme="3" tint="-0.499984740745262"/>
      </top>
      <bottom style="thin">
        <color theme="3" tint="-0.499984740745262"/>
      </bottom>
      <diagonal/>
    </border>
    <border>
      <left style="medium">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style="medium">
        <color theme="3" tint="-0.499984740745262"/>
      </right>
      <top style="thin">
        <color theme="3" tint="-0.499984740745262"/>
      </top>
      <bottom style="thin">
        <color theme="3" tint="-0.499984740745262"/>
      </bottom>
      <diagonal/>
    </border>
    <border>
      <left style="medium">
        <color theme="2" tint="-0.89996032593768116"/>
      </left>
      <right/>
      <top style="medium">
        <color theme="2" tint="-0.89996032593768116"/>
      </top>
      <bottom style="medium">
        <color theme="2" tint="-0.89996032593768116"/>
      </bottom>
      <diagonal/>
    </border>
    <border>
      <left/>
      <right style="medium">
        <color theme="2" tint="-0.89996032593768116"/>
      </right>
      <top style="medium">
        <color theme="2" tint="-0.89996032593768116"/>
      </top>
      <bottom style="medium">
        <color theme="2" tint="-0.89996032593768116"/>
      </bottom>
      <diagonal/>
    </border>
    <border>
      <left/>
      <right style="thin">
        <color theme="0"/>
      </right>
      <top/>
      <bottom style="thick">
        <color theme="0"/>
      </bottom>
      <diagonal/>
    </border>
    <border>
      <left/>
      <right style="thin">
        <color theme="0"/>
      </right>
      <top style="thin">
        <color theme="0"/>
      </top>
      <bottom style="thin">
        <color theme="0"/>
      </bottom>
      <diagonal/>
    </border>
    <border>
      <left style="thin">
        <color theme="4"/>
      </left>
      <right style="hair">
        <color theme="4"/>
      </right>
      <top style="thin">
        <color theme="4"/>
      </top>
      <bottom style="thin">
        <color theme="4"/>
      </bottom>
      <diagonal/>
    </border>
    <border>
      <left style="hair">
        <color theme="4"/>
      </left>
      <right style="thin">
        <color theme="4"/>
      </right>
      <top style="thin">
        <color theme="4"/>
      </top>
      <bottom style="thin">
        <color theme="4"/>
      </bottom>
      <diagonal/>
    </border>
    <border>
      <left style="medium">
        <color theme="3" tint="-0.499984740745262"/>
      </left>
      <right style="thin">
        <color theme="3" tint="-0.499984740745262"/>
      </right>
      <top style="medium">
        <color theme="3" tint="-0.499984740745262"/>
      </top>
      <bottom style="medium">
        <color theme="3" tint="-0.499984740745262"/>
      </bottom>
      <diagonal/>
    </border>
    <border>
      <left style="thin">
        <color theme="3" tint="-0.499984740745262"/>
      </left>
      <right style="medium">
        <color theme="3" tint="-0.499984740745262"/>
      </right>
      <top style="medium">
        <color theme="3" tint="-0.499984740745262"/>
      </top>
      <bottom style="medium">
        <color theme="3" tint="-0.499984740745262"/>
      </bottom>
      <diagonal/>
    </border>
    <border>
      <left style="medium">
        <color theme="3" tint="-0.499984740745262"/>
      </left>
      <right style="thin">
        <color theme="3" tint="-0.499984740745262"/>
      </right>
      <top style="hair">
        <color theme="3" tint="-0.499984740745262"/>
      </top>
      <bottom/>
      <diagonal/>
    </border>
    <border>
      <left style="thin">
        <color theme="3" tint="-0.499984740745262"/>
      </left>
      <right style="medium">
        <color theme="3" tint="-0.499984740745262"/>
      </right>
      <top style="hair">
        <color theme="3" tint="-0.499984740745262"/>
      </top>
      <bottom/>
      <diagonal/>
    </border>
    <border>
      <left style="medium">
        <color theme="3" tint="-0.499984740745262"/>
      </left>
      <right style="thin">
        <color theme="3" tint="-0.499984740745262"/>
      </right>
      <top/>
      <bottom/>
      <diagonal/>
    </border>
    <border>
      <left style="medium">
        <color theme="3" tint="-0.499984740745262"/>
      </left>
      <right style="thin">
        <color theme="3" tint="-0.499984740745262"/>
      </right>
      <top style="medium">
        <color theme="3" tint="-0.499984740745262"/>
      </top>
      <bottom style="thin">
        <color theme="3" tint="-0.499984740745262"/>
      </bottom>
      <diagonal/>
    </border>
    <border>
      <left style="thin">
        <color theme="3" tint="-0.499984740745262"/>
      </left>
      <right style="medium">
        <color theme="3" tint="-0.499984740745262"/>
      </right>
      <top style="medium">
        <color theme="3" tint="-0.499984740745262"/>
      </top>
      <bottom style="thin">
        <color theme="3" tint="-0.499984740745262"/>
      </bottom>
      <diagonal/>
    </border>
    <border>
      <left style="thin">
        <color theme="3" tint="-0.499984740745262"/>
      </left>
      <right style="medium">
        <color theme="3" tint="-0.499984740745262"/>
      </right>
      <top style="thin">
        <color theme="3" tint="-0.499984740745262"/>
      </top>
      <bottom style="medium">
        <color theme="3" tint="-0.499984740745262"/>
      </bottom>
      <diagonal/>
    </border>
    <border>
      <left style="medium">
        <color indexed="64"/>
      </left>
      <right style="thin">
        <color theme="3" tint="-0.499984740745262"/>
      </right>
      <top style="medium">
        <color indexed="64"/>
      </top>
      <bottom style="medium">
        <color indexed="64"/>
      </bottom>
      <diagonal/>
    </border>
    <border>
      <left style="thin">
        <color theme="3" tint="-0.499984740745262"/>
      </left>
      <right style="medium">
        <color indexed="64"/>
      </right>
      <top style="medium">
        <color indexed="64"/>
      </top>
      <bottom style="medium">
        <color indexed="64"/>
      </bottom>
      <diagonal/>
    </border>
  </borders>
  <cellStyleXfs count="9">
    <xf numFmtId="0" fontId="0" fillId="0" borderId="0"/>
    <xf numFmtId="44" fontId="1" fillId="0" borderId="0" applyFont="0" applyFill="0" applyBorder="0" applyAlignment="0" applyProtection="0"/>
    <xf numFmtId="0" fontId="2" fillId="3" borderId="1" applyNumberFormat="0" applyAlignment="0" applyProtection="0"/>
    <xf numFmtId="0" fontId="4" fillId="4" borderId="0" applyNumberFormat="0" applyBorder="0" applyAlignment="0" applyProtection="0"/>
    <xf numFmtId="0" fontId="1" fillId="5" borderId="0" applyNumberFormat="0" applyBorder="0" applyAlignment="0" applyProtection="0"/>
    <xf numFmtId="0" fontId="5" fillId="6" borderId="0" applyNumberFormat="0" applyBorder="0" applyAlignment="0" applyProtection="0"/>
    <xf numFmtId="0" fontId="3" fillId="7"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cellStyleXfs>
  <cellXfs count="63">
    <xf numFmtId="0" fontId="0" fillId="0" borderId="0" xfId="0"/>
    <xf numFmtId="0" fontId="0" fillId="0" borderId="0" xfId="0"/>
    <xf numFmtId="0" fontId="9" fillId="8" borderId="18" xfId="0" applyFont="1" applyFill="1" applyBorder="1"/>
    <xf numFmtId="0" fontId="0" fillId="10" borderId="19" xfId="0" applyFont="1" applyFill="1" applyBorder="1"/>
    <xf numFmtId="0" fontId="0" fillId="9" borderId="19" xfId="0" applyFont="1" applyFill="1" applyBorder="1"/>
    <xf numFmtId="44" fontId="0" fillId="0" borderId="0" xfId="1" applyFont="1"/>
    <xf numFmtId="0" fontId="0" fillId="10" borderId="20" xfId="0" applyFont="1" applyFill="1" applyBorder="1"/>
    <xf numFmtId="10" fontId="0" fillId="11" borderId="21" xfId="0" applyNumberFormat="1" applyFill="1" applyBorder="1"/>
    <xf numFmtId="0" fontId="0" fillId="14" borderId="0" xfId="0" applyFill="1"/>
    <xf numFmtId="9" fontId="12" fillId="0" borderId="15" xfId="7" applyFont="1" applyFill="1" applyBorder="1" applyAlignment="1" applyProtection="1">
      <alignment horizontal="center" vertical="center" wrapText="1"/>
      <protection locked="0"/>
    </xf>
    <xf numFmtId="164" fontId="7" fillId="0" borderId="11" xfId="2" applyNumberFormat="1" applyFont="1" applyFill="1" applyBorder="1" applyAlignment="1" applyProtection="1">
      <alignment vertical="center" wrapText="1"/>
      <protection locked="0"/>
    </xf>
    <xf numFmtId="164" fontId="7" fillId="0" borderId="13" xfId="2" applyNumberFormat="1" applyFont="1" applyFill="1" applyBorder="1" applyAlignment="1" applyProtection="1">
      <alignment vertical="center" wrapText="1"/>
      <protection locked="0"/>
    </xf>
    <xf numFmtId="164" fontId="7" fillId="0" borderId="5" xfId="2" applyNumberFormat="1" applyFont="1" applyFill="1" applyBorder="1" applyAlignment="1" applyProtection="1">
      <alignment vertical="center" wrapText="1"/>
      <protection locked="0"/>
    </xf>
    <xf numFmtId="0" fontId="16" fillId="0" borderId="0" xfId="0" applyFont="1"/>
    <xf numFmtId="0" fontId="17" fillId="14" borderId="0" xfId="0" applyFont="1" applyFill="1"/>
    <xf numFmtId="0" fontId="18" fillId="14" borderId="0" xfId="0" applyFont="1" applyFill="1"/>
    <xf numFmtId="0" fontId="0" fillId="17" borderId="0" xfId="0" applyFill="1" applyProtection="1"/>
    <xf numFmtId="0" fontId="11" fillId="2" borderId="22" xfId="3" applyFont="1" applyFill="1" applyBorder="1" applyAlignment="1" applyProtection="1">
      <alignment horizontal="left" vertical="center" wrapText="1"/>
    </xf>
    <xf numFmtId="0" fontId="10" fillId="17" borderId="0" xfId="0" applyFont="1" applyFill="1" applyAlignment="1" applyProtection="1">
      <alignment vertical="center"/>
    </xf>
    <xf numFmtId="0" fontId="1" fillId="18" borderId="10" xfId="4" applyFill="1" applyBorder="1" applyAlignment="1" applyProtection="1">
      <alignment horizontal="left" vertical="top" wrapText="1" indent="1"/>
    </xf>
    <xf numFmtId="0" fontId="0" fillId="18" borderId="12" xfId="4" applyFont="1" applyFill="1" applyBorder="1" applyAlignment="1" applyProtection="1">
      <alignment horizontal="left" vertical="top" wrapText="1" indent="1"/>
    </xf>
    <xf numFmtId="44" fontId="1" fillId="18" borderId="15" xfId="1" applyFill="1" applyBorder="1" applyAlignment="1" applyProtection="1">
      <alignment horizontal="left" vertical="top" wrapText="1" indent="1"/>
    </xf>
    <xf numFmtId="0" fontId="1" fillId="18" borderId="6" xfId="4" applyFill="1" applyBorder="1" applyAlignment="1" applyProtection="1">
      <alignment horizontal="left" vertical="top" wrapText="1" indent="1"/>
    </xf>
    <xf numFmtId="44" fontId="1" fillId="18" borderId="7" xfId="1" applyFill="1" applyBorder="1" applyAlignment="1" applyProtection="1">
      <alignment horizontal="left" vertical="top" wrapText="1" indent="1"/>
    </xf>
    <xf numFmtId="6" fontId="0" fillId="18" borderId="24" xfId="4" applyNumberFormat="1" applyFont="1" applyFill="1" applyBorder="1" applyAlignment="1" applyProtection="1">
      <alignment horizontal="left" vertical="center" wrapText="1" indent="1"/>
    </xf>
    <xf numFmtId="44" fontId="0" fillId="18" borderId="25" xfId="1" applyFont="1" applyFill="1" applyBorder="1" applyAlignment="1" applyProtection="1">
      <alignment horizontal="left" vertical="center" wrapText="1" indent="1"/>
    </xf>
    <xf numFmtId="0" fontId="1" fillId="19" borderId="14" xfId="4" applyFill="1" applyBorder="1" applyAlignment="1" applyProtection="1">
      <alignment horizontal="left" vertical="top" wrapText="1" indent="1"/>
    </xf>
    <xf numFmtId="44" fontId="1" fillId="19" borderId="15" xfId="1" applyFill="1" applyBorder="1" applyAlignment="1" applyProtection="1">
      <alignment horizontal="left" vertical="top" wrapText="1" indent="1"/>
    </xf>
    <xf numFmtId="0" fontId="1" fillId="18" borderId="26" xfId="4" applyFill="1" applyBorder="1" applyAlignment="1" applyProtection="1">
      <alignment horizontal="left" vertical="top" wrapText="1" indent="1"/>
    </xf>
    <xf numFmtId="0" fontId="5" fillId="15" borderId="8" xfId="5" applyNumberFormat="1" applyFill="1" applyBorder="1" applyAlignment="1" applyProtection="1">
      <alignment horizontal="left" vertical="top" wrapText="1"/>
    </xf>
    <xf numFmtId="164" fontId="5" fillId="20" borderId="29" xfId="5" applyNumberFormat="1" applyFill="1" applyBorder="1" applyAlignment="1" applyProtection="1">
      <alignment vertical="center" wrapText="1"/>
    </xf>
    <xf numFmtId="0" fontId="8" fillId="17" borderId="0" xfId="0" applyFont="1" applyFill="1" applyProtection="1"/>
    <xf numFmtId="0" fontId="0" fillId="18" borderId="6" xfId="0" applyFill="1" applyBorder="1" applyAlignment="1" applyProtection="1">
      <alignment horizontal="left" indent="1"/>
    </xf>
    <xf numFmtId="164" fontId="1" fillId="18" borderId="7" xfId="1" applyNumberFormat="1" applyFill="1" applyBorder="1" applyAlignment="1" applyProtection="1">
      <alignment horizontal="left" vertical="top" wrapText="1" indent="1"/>
    </xf>
    <xf numFmtId="0" fontId="6" fillId="17" borderId="0" xfId="0" applyFont="1" applyFill="1" applyProtection="1"/>
    <xf numFmtId="0" fontId="0" fillId="18" borderId="4" xfId="0" applyFill="1" applyBorder="1" applyAlignment="1" applyProtection="1">
      <alignment horizontal="left" indent="1"/>
    </xf>
    <xf numFmtId="0" fontId="0" fillId="18" borderId="12" xfId="0" applyFill="1" applyBorder="1" applyAlignment="1" applyProtection="1">
      <alignment horizontal="left" indent="1"/>
    </xf>
    <xf numFmtId="6" fontId="5" fillId="15" borderId="14" xfId="5" applyNumberFormat="1" applyFill="1" applyBorder="1" applyAlignment="1" applyProtection="1">
      <alignment horizontal="left" vertical="top" wrapText="1"/>
    </xf>
    <xf numFmtId="164" fontId="5" fillId="15" borderId="15" xfId="5" applyNumberFormat="1" applyFill="1" applyBorder="1" applyAlignment="1" applyProtection="1">
      <alignment vertical="center" wrapText="1"/>
    </xf>
    <xf numFmtId="0" fontId="6" fillId="17" borderId="0" xfId="0" applyFont="1" applyFill="1" applyAlignment="1" applyProtection="1">
      <alignment vertical="center"/>
    </xf>
    <xf numFmtId="6" fontId="5" fillId="18" borderId="14" xfId="5" applyNumberFormat="1" applyFill="1" applyBorder="1" applyAlignment="1" applyProtection="1">
      <alignment horizontal="left" vertical="top" wrapText="1"/>
    </xf>
    <xf numFmtId="164" fontId="5" fillId="15" borderId="9" xfId="5" applyNumberFormat="1" applyFill="1" applyBorder="1" applyAlignment="1" applyProtection="1">
      <alignment horizontal="right" vertical="center" wrapText="1"/>
    </xf>
    <xf numFmtId="0" fontId="0" fillId="18" borderId="10" xfId="0" applyFill="1" applyBorder="1" applyAlignment="1" applyProtection="1">
      <alignment horizontal="left" indent="1"/>
    </xf>
    <xf numFmtId="6" fontId="5" fillId="15" borderId="8" xfId="5" applyNumberFormat="1" applyFill="1" applyBorder="1" applyAlignment="1" applyProtection="1">
      <alignment horizontal="left" vertical="top" wrapText="1"/>
    </xf>
    <xf numFmtId="164" fontId="5" fillId="15" borderId="9" xfId="5" applyNumberFormat="1" applyFill="1" applyBorder="1" applyAlignment="1" applyProtection="1">
      <alignment vertical="center" wrapText="1"/>
    </xf>
    <xf numFmtId="0" fontId="12" fillId="12" borderId="23" xfId="3" applyFont="1" applyFill="1" applyBorder="1" applyAlignment="1" applyProtection="1">
      <alignment horizontal="center" vertical="center" wrapText="1"/>
      <protection locked="0"/>
    </xf>
    <xf numFmtId="0" fontId="15" fillId="13" borderId="23" xfId="0" applyFont="1" applyFill="1" applyBorder="1" applyAlignment="1" applyProtection="1">
      <alignment horizontal="center" vertical="center"/>
      <protection locked="0"/>
    </xf>
    <xf numFmtId="0" fontId="21" fillId="0" borderId="0" xfId="0" applyFont="1"/>
    <xf numFmtId="1" fontId="0" fillId="10" borderId="19" xfId="0" applyNumberFormat="1" applyFont="1" applyFill="1" applyBorder="1" applyAlignment="1">
      <alignment horizontal="center"/>
    </xf>
    <xf numFmtId="0" fontId="23" fillId="14" borderId="0" xfId="0" applyFont="1" applyFill="1" applyAlignment="1">
      <alignment horizontal="center" vertical="center"/>
    </xf>
    <xf numFmtId="0" fontId="22" fillId="14" borderId="0" xfId="0" applyFont="1" applyFill="1"/>
    <xf numFmtId="0" fontId="25" fillId="14" borderId="0" xfId="0" applyFont="1" applyFill="1"/>
    <xf numFmtId="0" fontId="0" fillId="14" borderId="0" xfId="0" applyFill="1" applyProtection="1"/>
    <xf numFmtId="0" fontId="0" fillId="18" borderId="14" xfId="4" applyFont="1" applyFill="1" applyBorder="1" applyAlignment="1" applyProtection="1">
      <alignment horizontal="left" vertical="top" wrapText="1" indent="1"/>
    </xf>
    <xf numFmtId="0" fontId="24" fillId="14" borderId="0" xfId="8" applyFill="1" applyAlignment="1" applyProtection="1">
      <alignment horizontal="left"/>
      <protection locked="0"/>
    </xf>
    <xf numFmtId="0" fontId="13" fillId="16" borderId="27" xfId="3" applyFont="1" applyFill="1" applyBorder="1" applyAlignment="1" applyProtection="1">
      <alignment horizontal="center" vertical="top" wrapText="1"/>
    </xf>
    <xf numFmtId="0" fontId="13" fillId="16" borderId="28" xfId="3" applyFont="1" applyFill="1" applyBorder="1" applyAlignment="1" applyProtection="1">
      <alignment horizontal="center" vertical="top" wrapText="1"/>
    </xf>
    <xf numFmtId="0" fontId="14" fillId="16" borderId="16" xfId="6" applyFont="1" applyFill="1" applyBorder="1" applyAlignment="1" applyProtection="1">
      <alignment horizontal="center" vertical="center" wrapText="1"/>
    </xf>
    <xf numFmtId="0" fontId="14" fillId="16" borderId="17" xfId="6" applyFont="1" applyFill="1" applyBorder="1" applyAlignment="1" applyProtection="1">
      <alignment horizontal="center" vertical="center" wrapText="1"/>
    </xf>
    <xf numFmtId="0" fontId="4" fillId="16" borderId="30" xfId="3" applyFill="1" applyBorder="1" applyAlignment="1" applyProtection="1">
      <alignment horizontal="center" vertical="top" wrapText="1"/>
    </xf>
    <xf numFmtId="0" fontId="4" fillId="16" borderId="31" xfId="3" applyFill="1" applyBorder="1" applyAlignment="1" applyProtection="1">
      <alignment horizontal="center" vertical="top" wrapText="1"/>
    </xf>
    <xf numFmtId="6" fontId="4" fillId="16" borderId="2" xfId="3" applyNumberFormat="1" applyFill="1" applyBorder="1" applyAlignment="1" applyProtection="1">
      <alignment horizontal="center" vertical="top" wrapText="1"/>
    </xf>
    <xf numFmtId="6" fontId="4" fillId="16" borderId="3" xfId="3" applyNumberFormat="1" applyFill="1" applyBorder="1" applyAlignment="1" applyProtection="1">
      <alignment horizontal="center" vertical="top" wrapText="1"/>
    </xf>
  </cellXfs>
  <cellStyles count="9">
    <cellStyle name="20% - Accent1" xfId="4" builtinId="30" customBuiltin="1"/>
    <cellStyle name="40% - Accent1" xfId="5" builtinId="31" customBuiltin="1"/>
    <cellStyle name="Accent1" xfId="3" builtinId="29" customBuiltin="1"/>
    <cellStyle name="Accent3" xfId="6" builtinId="37"/>
    <cellStyle name="Currency" xfId="1" builtinId="4"/>
    <cellStyle name="Hyperlink" xfId="8" builtinId="8"/>
    <cellStyle name="Input" xfId="2" builtinId="20"/>
    <cellStyle name="Normal" xfId="0" builtinId="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3936CCD-6A82-4C41-BD61-A9ADD9639E78}" type="doc">
      <dgm:prSet loTypeId="urn:microsoft.com/office/officeart/2005/8/layout/hierarchy3" loCatId="list" qsTypeId="urn:microsoft.com/office/officeart/2005/8/quickstyle/simple1" qsCatId="simple" csTypeId="urn:microsoft.com/office/officeart/2005/8/colors/accent1_2" csCatId="accent1" phldr="1"/>
      <dgm:spPr/>
      <dgm:t>
        <a:bodyPr/>
        <a:lstStyle/>
        <a:p>
          <a:endParaRPr lang="en-US"/>
        </a:p>
      </dgm:t>
    </dgm:pt>
    <dgm:pt modelId="{E06BD404-11A8-4C98-A0C2-B970A30A6CDB}">
      <dgm:prSet phldrT="[Text]"/>
      <dgm:spPr>
        <a:solidFill>
          <a:schemeClr val="bg2">
            <a:lumMod val="25000"/>
          </a:schemeClr>
        </a:solidFill>
      </dgm:spPr>
      <dgm:t>
        <a:bodyPr/>
        <a:lstStyle/>
        <a:p>
          <a:pPr algn="ctr"/>
          <a:r>
            <a:rPr lang="en-US"/>
            <a:t>Assumptions</a:t>
          </a:r>
        </a:p>
      </dgm:t>
    </dgm:pt>
    <dgm:pt modelId="{FE058DAF-46FA-4526-A86A-5F0CE81E350E}" type="parTrans" cxnId="{05DDC312-642E-4D9B-B2C3-CFE63FDA03AF}">
      <dgm:prSet/>
      <dgm:spPr/>
      <dgm:t>
        <a:bodyPr/>
        <a:lstStyle/>
        <a:p>
          <a:endParaRPr lang="en-US"/>
        </a:p>
      </dgm:t>
    </dgm:pt>
    <dgm:pt modelId="{ED88D789-BACA-4226-8234-763842BE729F}" type="sibTrans" cxnId="{05DDC312-642E-4D9B-B2C3-CFE63FDA03AF}">
      <dgm:prSet/>
      <dgm:spPr/>
      <dgm:t>
        <a:bodyPr/>
        <a:lstStyle/>
        <a:p>
          <a:endParaRPr lang="en-US"/>
        </a:p>
      </dgm:t>
    </dgm:pt>
    <dgm:pt modelId="{89921F12-3B2C-49FF-974B-B952AE5665CB}">
      <dgm:prSet phldrT="[Text]" custT="1"/>
      <dgm:spPr>
        <a:solidFill>
          <a:schemeClr val="bg2">
            <a:lumMod val="75000"/>
            <a:alpha val="90000"/>
          </a:schemeClr>
        </a:solidFill>
        <a:ln>
          <a:solidFill>
            <a:schemeClr val="bg2">
              <a:lumMod val="25000"/>
            </a:schemeClr>
          </a:solidFill>
        </a:ln>
      </dgm:spPr>
      <dgm:t>
        <a:bodyPr/>
        <a:lstStyle/>
        <a:p>
          <a:pPr algn="l"/>
          <a:r>
            <a:rPr lang="en-US" sz="1200"/>
            <a:t>Assumes the single employee, if living off-site, would be living in shared accommodation.</a:t>
          </a:r>
        </a:p>
      </dgm:t>
    </dgm:pt>
    <dgm:pt modelId="{CE07433E-86FD-4F22-B4B3-DB2A5754BEFD}" type="parTrans" cxnId="{9C01F4E8-EFC0-408E-82E8-A679B639C345}">
      <dgm:prSet/>
      <dgm:spPr>
        <a:ln>
          <a:solidFill>
            <a:schemeClr val="bg2">
              <a:lumMod val="25000"/>
            </a:schemeClr>
          </a:solidFill>
        </a:ln>
      </dgm:spPr>
      <dgm:t>
        <a:bodyPr/>
        <a:lstStyle/>
        <a:p>
          <a:endParaRPr lang="en-US"/>
        </a:p>
      </dgm:t>
    </dgm:pt>
    <dgm:pt modelId="{25494CD3-C65C-4AE3-AEAD-B0D188F9471F}" type="sibTrans" cxnId="{9C01F4E8-EFC0-408E-82E8-A679B639C345}">
      <dgm:prSet/>
      <dgm:spPr/>
      <dgm:t>
        <a:bodyPr/>
        <a:lstStyle/>
        <a:p>
          <a:endParaRPr lang="en-US"/>
        </a:p>
      </dgm:t>
    </dgm:pt>
    <dgm:pt modelId="{605F2252-7907-472E-A32D-10B5D389C480}">
      <dgm:prSet phldrT="[Text]" custT="1"/>
      <dgm:spPr>
        <a:solidFill>
          <a:schemeClr val="bg2">
            <a:lumMod val="75000"/>
            <a:alpha val="90000"/>
          </a:schemeClr>
        </a:solidFill>
        <a:ln>
          <a:solidFill>
            <a:schemeClr val="bg2">
              <a:lumMod val="25000"/>
            </a:schemeClr>
          </a:solidFill>
        </a:ln>
      </dgm:spPr>
      <dgm:t>
        <a:bodyPr/>
        <a:lstStyle/>
        <a:p>
          <a:pPr algn="l"/>
          <a:r>
            <a:rPr lang="en-US" sz="1200"/>
            <a:t>All values assumed to be pre-tax unless otherwise stated.</a:t>
          </a:r>
        </a:p>
      </dgm:t>
    </dgm:pt>
    <dgm:pt modelId="{D151D893-E247-4F21-852A-4B8501D640F3}" type="parTrans" cxnId="{9250708E-9914-4C65-ADEC-53CA5F28CFCC}">
      <dgm:prSet/>
      <dgm:spPr>
        <a:ln>
          <a:solidFill>
            <a:schemeClr val="bg2">
              <a:lumMod val="25000"/>
            </a:schemeClr>
          </a:solidFill>
        </a:ln>
      </dgm:spPr>
      <dgm:t>
        <a:bodyPr/>
        <a:lstStyle/>
        <a:p>
          <a:endParaRPr lang="en-US"/>
        </a:p>
      </dgm:t>
    </dgm:pt>
    <dgm:pt modelId="{243239E3-0577-4D47-B766-730158D95850}" type="sibTrans" cxnId="{9250708E-9914-4C65-ADEC-53CA5F28CFCC}">
      <dgm:prSet/>
      <dgm:spPr/>
      <dgm:t>
        <a:bodyPr/>
        <a:lstStyle/>
        <a:p>
          <a:endParaRPr lang="en-US"/>
        </a:p>
      </dgm:t>
    </dgm:pt>
    <dgm:pt modelId="{016E18CF-8B2E-43EA-9859-302C605BF90E}" type="pres">
      <dgm:prSet presAssocID="{C3936CCD-6A82-4C41-BD61-A9ADD9639E78}" presName="diagram" presStyleCnt="0">
        <dgm:presLayoutVars>
          <dgm:chPref val="1"/>
          <dgm:dir/>
          <dgm:animOne val="branch"/>
          <dgm:animLvl val="lvl"/>
          <dgm:resizeHandles/>
        </dgm:presLayoutVars>
      </dgm:prSet>
      <dgm:spPr/>
      <dgm:t>
        <a:bodyPr/>
        <a:lstStyle/>
        <a:p>
          <a:endParaRPr lang="en-US"/>
        </a:p>
      </dgm:t>
    </dgm:pt>
    <dgm:pt modelId="{8D0CEEE5-F6D4-461E-AAB1-322AC33F5D2F}" type="pres">
      <dgm:prSet presAssocID="{E06BD404-11A8-4C98-A0C2-B970A30A6CDB}" presName="root" presStyleCnt="0"/>
      <dgm:spPr/>
    </dgm:pt>
    <dgm:pt modelId="{39516E78-7D46-4D8F-9A3F-7592334119FA}" type="pres">
      <dgm:prSet presAssocID="{E06BD404-11A8-4C98-A0C2-B970A30A6CDB}" presName="rootComposite" presStyleCnt="0"/>
      <dgm:spPr/>
    </dgm:pt>
    <dgm:pt modelId="{5D196593-D100-40EE-99BE-F4915C971D3F}" type="pres">
      <dgm:prSet presAssocID="{E06BD404-11A8-4C98-A0C2-B970A30A6CDB}" presName="rootText" presStyleLbl="node1" presStyleIdx="0" presStyleCnt="1" custScaleX="278366" custScaleY="48500"/>
      <dgm:spPr/>
      <dgm:t>
        <a:bodyPr/>
        <a:lstStyle/>
        <a:p>
          <a:endParaRPr lang="en-US"/>
        </a:p>
      </dgm:t>
    </dgm:pt>
    <dgm:pt modelId="{72DDD3CF-E86E-4B97-B146-67315B830D5A}" type="pres">
      <dgm:prSet presAssocID="{E06BD404-11A8-4C98-A0C2-B970A30A6CDB}" presName="rootConnector" presStyleLbl="node1" presStyleIdx="0" presStyleCnt="1"/>
      <dgm:spPr/>
      <dgm:t>
        <a:bodyPr/>
        <a:lstStyle/>
        <a:p>
          <a:endParaRPr lang="en-US"/>
        </a:p>
      </dgm:t>
    </dgm:pt>
    <dgm:pt modelId="{1AE56755-7C65-4596-9F20-E141570F7150}" type="pres">
      <dgm:prSet presAssocID="{E06BD404-11A8-4C98-A0C2-B970A30A6CDB}" presName="childShape" presStyleCnt="0"/>
      <dgm:spPr/>
    </dgm:pt>
    <dgm:pt modelId="{172492E5-4198-4EFB-BA1B-57AA3A9AFF3A}" type="pres">
      <dgm:prSet presAssocID="{CE07433E-86FD-4F22-B4B3-DB2A5754BEFD}" presName="Name13" presStyleLbl="parChTrans1D2" presStyleIdx="0" presStyleCnt="2"/>
      <dgm:spPr/>
      <dgm:t>
        <a:bodyPr/>
        <a:lstStyle/>
        <a:p>
          <a:endParaRPr lang="en-US"/>
        </a:p>
      </dgm:t>
    </dgm:pt>
    <dgm:pt modelId="{5A9DE981-E462-4E0A-B3B2-646474D3610D}" type="pres">
      <dgm:prSet presAssocID="{89921F12-3B2C-49FF-974B-B952AE5665CB}" presName="childText" presStyleLbl="bgAcc1" presStyleIdx="0" presStyleCnt="2" custScaleX="275658" custScaleY="68082">
        <dgm:presLayoutVars>
          <dgm:bulletEnabled val="1"/>
        </dgm:presLayoutVars>
      </dgm:prSet>
      <dgm:spPr/>
      <dgm:t>
        <a:bodyPr/>
        <a:lstStyle/>
        <a:p>
          <a:endParaRPr lang="en-US"/>
        </a:p>
      </dgm:t>
    </dgm:pt>
    <dgm:pt modelId="{9C128024-7A11-476D-8050-C8F316021631}" type="pres">
      <dgm:prSet presAssocID="{D151D893-E247-4F21-852A-4B8501D640F3}" presName="Name13" presStyleLbl="parChTrans1D2" presStyleIdx="1" presStyleCnt="2"/>
      <dgm:spPr/>
      <dgm:t>
        <a:bodyPr/>
        <a:lstStyle/>
        <a:p>
          <a:endParaRPr lang="en-US"/>
        </a:p>
      </dgm:t>
    </dgm:pt>
    <dgm:pt modelId="{6CD26AD0-3F2C-4566-A482-BDF33B3482EF}" type="pres">
      <dgm:prSet presAssocID="{605F2252-7907-472E-A32D-10B5D389C480}" presName="childText" presStyleLbl="bgAcc1" presStyleIdx="1" presStyleCnt="2" custScaleX="275658" custScaleY="63253">
        <dgm:presLayoutVars>
          <dgm:bulletEnabled val="1"/>
        </dgm:presLayoutVars>
      </dgm:prSet>
      <dgm:spPr/>
      <dgm:t>
        <a:bodyPr/>
        <a:lstStyle/>
        <a:p>
          <a:endParaRPr lang="en-US"/>
        </a:p>
      </dgm:t>
    </dgm:pt>
  </dgm:ptLst>
  <dgm:cxnLst>
    <dgm:cxn modelId="{B3DCE08D-C6B9-4357-8266-B5CD6DFE13F7}" type="presOf" srcId="{C3936CCD-6A82-4C41-BD61-A9ADD9639E78}" destId="{016E18CF-8B2E-43EA-9859-302C605BF90E}" srcOrd="0" destOrd="0" presId="urn:microsoft.com/office/officeart/2005/8/layout/hierarchy3"/>
    <dgm:cxn modelId="{1EF38D71-8E43-4C7E-B313-115E0ACBD975}" type="presOf" srcId="{CE07433E-86FD-4F22-B4B3-DB2A5754BEFD}" destId="{172492E5-4198-4EFB-BA1B-57AA3A9AFF3A}" srcOrd="0" destOrd="0" presId="urn:microsoft.com/office/officeart/2005/8/layout/hierarchy3"/>
    <dgm:cxn modelId="{9C01F4E8-EFC0-408E-82E8-A679B639C345}" srcId="{E06BD404-11A8-4C98-A0C2-B970A30A6CDB}" destId="{89921F12-3B2C-49FF-974B-B952AE5665CB}" srcOrd="0" destOrd="0" parTransId="{CE07433E-86FD-4F22-B4B3-DB2A5754BEFD}" sibTransId="{25494CD3-C65C-4AE3-AEAD-B0D188F9471F}"/>
    <dgm:cxn modelId="{85CFAA48-77B0-482E-A886-D73A213E9E42}" type="presOf" srcId="{E06BD404-11A8-4C98-A0C2-B970A30A6CDB}" destId="{5D196593-D100-40EE-99BE-F4915C971D3F}" srcOrd="0" destOrd="0" presId="urn:microsoft.com/office/officeart/2005/8/layout/hierarchy3"/>
    <dgm:cxn modelId="{9250708E-9914-4C65-ADEC-53CA5F28CFCC}" srcId="{E06BD404-11A8-4C98-A0C2-B970A30A6CDB}" destId="{605F2252-7907-472E-A32D-10B5D389C480}" srcOrd="1" destOrd="0" parTransId="{D151D893-E247-4F21-852A-4B8501D640F3}" sibTransId="{243239E3-0577-4D47-B766-730158D95850}"/>
    <dgm:cxn modelId="{5B3EABCB-7279-44C7-85BC-BF8A3152BF04}" type="presOf" srcId="{605F2252-7907-472E-A32D-10B5D389C480}" destId="{6CD26AD0-3F2C-4566-A482-BDF33B3482EF}" srcOrd="0" destOrd="0" presId="urn:microsoft.com/office/officeart/2005/8/layout/hierarchy3"/>
    <dgm:cxn modelId="{E1BF0205-2968-4270-84C8-812361552035}" type="presOf" srcId="{D151D893-E247-4F21-852A-4B8501D640F3}" destId="{9C128024-7A11-476D-8050-C8F316021631}" srcOrd="0" destOrd="0" presId="urn:microsoft.com/office/officeart/2005/8/layout/hierarchy3"/>
    <dgm:cxn modelId="{AD5187D3-EC3C-4528-825C-0B00A5F755FB}" type="presOf" srcId="{E06BD404-11A8-4C98-A0C2-B970A30A6CDB}" destId="{72DDD3CF-E86E-4B97-B146-67315B830D5A}" srcOrd="1" destOrd="0" presId="urn:microsoft.com/office/officeart/2005/8/layout/hierarchy3"/>
    <dgm:cxn modelId="{05DDC312-642E-4D9B-B2C3-CFE63FDA03AF}" srcId="{C3936CCD-6A82-4C41-BD61-A9ADD9639E78}" destId="{E06BD404-11A8-4C98-A0C2-B970A30A6CDB}" srcOrd="0" destOrd="0" parTransId="{FE058DAF-46FA-4526-A86A-5F0CE81E350E}" sibTransId="{ED88D789-BACA-4226-8234-763842BE729F}"/>
    <dgm:cxn modelId="{E04822EE-1E1B-4991-9B14-394D688FEE3C}" type="presOf" srcId="{89921F12-3B2C-49FF-974B-B952AE5665CB}" destId="{5A9DE981-E462-4E0A-B3B2-646474D3610D}" srcOrd="0" destOrd="0" presId="urn:microsoft.com/office/officeart/2005/8/layout/hierarchy3"/>
    <dgm:cxn modelId="{375E1917-FF8D-4781-8A27-9457CA5134BB}" type="presParOf" srcId="{016E18CF-8B2E-43EA-9859-302C605BF90E}" destId="{8D0CEEE5-F6D4-461E-AAB1-322AC33F5D2F}" srcOrd="0" destOrd="0" presId="urn:microsoft.com/office/officeart/2005/8/layout/hierarchy3"/>
    <dgm:cxn modelId="{41163007-83BE-4962-92D5-7827487713A4}" type="presParOf" srcId="{8D0CEEE5-F6D4-461E-AAB1-322AC33F5D2F}" destId="{39516E78-7D46-4D8F-9A3F-7592334119FA}" srcOrd="0" destOrd="0" presId="urn:microsoft.com/office/officeart/2005/8/layout/hierarchy3"/>
    <dgm:cxn modelId="{DCB5FB72-0168-4845-AEC7-791F059CE1D0}" type="presParOf" srcId="{39516E78-7D46-4D8F-9A3F-7592334119FA}" destId="{5D196593-D100-40EE-99BE-F4915C971D3F}" srcOrd="0" destOrd="0" presId="urn:microsoft.com/office/officeart/2005/8/layout/hierarchy3"/>
    <dgm:cxn modelId="{6274593B-ED7C-4FE2-BDD0-882E733E9BF7}" type="presParOf" srcId="{39516E78-7D46-4D8F-9A3F-7592334119FA}" destId="{72DDD3CF-E86E-4B97-B146-67315B830D5A}" srcOrd="1" destOrd="0" presId="urn:microsoft.com/office/officeart/2005/8/layout/hierarchy3"/>
    <dgm:cxn modelId="{63E0F733-1B22-4013-9994-B5F02C6D206E}" type="presParOf" srcId="{8D0CEEE5-F6D4-461E-AAB1-322AC33F5D2F}" destId="{1AE56755-7C65-4596-9F20-E141570F7150}" srcOrd="1" destOrd="0" presId="urn:microsoft.com/office/officeart/2005/8/layout/hierarchy3"/>
    <dgm:cxn modelId="{83D4AC3B-7DF2-4AF2-A1EB-7794DB02A27E}" type="presParOf" srcId="{1AE56755-7C65-4596-9F20-E141570F7150}" destId="{172492E5-4198-4EFB-BA1B-57AA3A9AFF3A}" srcOrd="0" destOrd="0" presId="urn:microsoft.com/office/officeart/2005/8/layout/hierarchy3"/>
    <dgm:cxn modelId="{6ECEA903-1345-4B15-BA3A-0B601C0A689C}" type="presParOf" srcId="{1AE56755-7C65-4596-9F20-E141570F7150}" destId="{5A9DE981-E462-4E0A-B3B2-646474D3610D}" srcOrd="1" destOrd="0" presId="urn:microsoft.com/office/officeart/2005/8/layout/hierarchy3"/>
    <dgm:cxn modelId="{A585FFE4-8367-48BB-8BAF-0E202C4FABD1}" type="presParOf" srcId="{1AE56755-7C65-4596-9F20-E141570F7150}" destId="{9C128024-7A11-476D-8050-C8F316021631}" srcOrd="2" destOrd="0" presId="urn:microsoft.com/office/officeart/2005/8/layout/hierarchy3"/>
    <dgm:cxn modelId="{B9E57B0B-835E-4424-A7E8-4112EE7714A2}" type="presParOf" srcId="{1AE56755-7C65-4596-9F20-E141570F7150}" destId="{6CD26AD0-3F2C-4566-A482-BDF33B3482EF}" srcOrd="3" destOrd="0" presId="urn:microsoft.com/office/officeart/2005/8/layout/hierarchy3"/>
  </dgm:cxnLst>
  <dgm:bg>
    <a:effect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hierarchy3">
  <dgm:title val=""/>
  <dgm:desc val=""/>
  <dgm:catLst>
    <dgm:cat type="hierarchy" pri="7000"/>
    <dgm:cat type="list" pri="23000"/>
    <dgm:cat type="relationship" pri="15000"/>
    <dgm:cat type="convert" pri="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1" destId="11" srcOrd="0" destOrd="0"/>
        <dgm:cxn modelId="6" srcId="1" destId="12" srcOrd="1" destOrd="0"/>
        <dgm:cxn modelId="7" srcId="0" destId="2" srcOrd="1" destOrd="0"/>
        <dgm:cxn modelId="8" srcId="2" destId="21" srcOrd="0" destOrd="0"/>
        <dgm:cxn modelId="9" srcId="2" destId="2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diagram">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forName="rootText" op="equ" val="65"/>
      <dgm:constr type="primFontSz" for="des" forName="childText" op="equ" val="65"/>
      <dgm:constr type="w" for="des" forName="rootComposite" refType="w"/>
      <dgm:constr type="h" for="des" forName="rootComposite" refType="w" fact="0.5"/>
      <dgm:constr type="w" for="des" forName="childText" refType="w" refFor="des" refForName="rootComposite" fact="0.8"/>
      <dgm:constr type="h" for="des" forName="childText" refType="h" refFor="des" refForName="rootComposite"/>
      <dgm:constr type="sibSp" refType="w" refFor="des" refForName="rootComposite" fact="0.25"/>
      <dgm:constr type="sibSp" for="des" forName="childShape" refType="h" refFor="des" refForName="childText" fact="0.25"/>
      <dgm:constr type="sp" for="des" forName="root" refType="h" refFor="des" refForName="childText" fact="0.25"/>
    </dgm:constrLst>
    <dgm:ruleLst/>
    <dgm:forEach name="Name3" axis="ch">
      <dgm:forEach name="Name4" axis="self" ptType="node" cnt="1">
        <dgm:layoutNode name="root">
          <dgm:choose name="Name5">
            <dgm:if name="Name6" func="var" arg="dir" op="equ" val="norm">
              <dgm:alg type="hierRoot">
                <dgm:param type="hierAlign" val="tL"/>
              </dgm:alg>
            </dgm:if>
            <dgm:else name="Name7">
              <dgm:alg type="hierRoot">
                <dgm:param type="hierAlign" val="tR"/>
              </dgm:alg>
            </dgm:else>
          </dgm:choose>
          <dgm:shape xmlns:r="http://schemas.openxmlformats.org/officeDocument/2006/relationships" r:blip="">
            <dgm:adjLst/>
          </dgm:shape>
          <dgm:presOf/>
          <dgm:constrLst>
            <dgm:constr type="alignOff" val="0.2"/>
          </dgm:constrLst>
          <dgm:ruleLst/>
          <dgm:layoutNode name="rootComposite">
            <dgm:alg type="composite"/>
            <dgm:shape xmlns:r="http://schemas.openxmlformats.org/officeDocument/2006/relationships" r:blip="">
              <dgm:adjLst/>
            </dgm:shape>
            <dgm:presOf axis="self" ptType="node" cnt="1"/>
            <dgm:choose name="Name8">
              <dgm:if name="Name9" func="var" arg="dir" op="equ" val="norm">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10">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styleLbl="node1">
              <dgm:alg type="tx"/>
              <dgm:shape xmlns:r="http://schemas.openxmlformats.org/officeDocument/2006/relationships" type="roundRect" r:blip="">
                <dgm:adjLst>
                  <dgm:adj idx="1" val="0.1"/>
                </dgm:adjLst>
              </dgm:shape>
              <dgm:presOf axis="self" ptType="node" cnt="1"/>
              <dgm:constrLst>
                <dgm:constr type="tMarg" refType="primFontSz" fact="0.1"/>
                <dgm:constr type="bMarg" refType="primFontSz" fact="0.1"/>
                <dgm:constr type="lMarg" refType="primFontSz" fact="0.15"/>
                <dgm:constr type="rMarg" refType="primFontSz" fact="0.15"/>
              </dgm:constrLst>
              <dgm:ruleLst>
                <dgm:rule type="primFontSz" val="5" fact="NaN" max="NaN"/>
              </dgm:ruleLst>
            </dgm:layoutNode>
            <dgm:layoutNode name="rootConnector" moveWith="rootText">
              <dgm:alg type="sp"/>
              <dgm:shape xmlns:r="http://schemas.openxmlformats.org/officeDocument/2006/relationships" type="roundRect" r:blip="" hideGeom="1">
                <dgm:adjLst>
                  <dgm:adj idx="1" val="0.1"/>
                </dgm:adjLst>
              </dgm:shape>
              <dgm:presOf axis="self" ptType="node" cnt="1"/>
              <dgm:constrLst/>
              <dgm:ruleLst/>
            </dgm:layoutNode>
          </dgm:layoutNode>
          <dgm:layoutNode name="childShape">
            <dgm:alg type="hierChild">
              <dgm:param type="chAlign" val="l"/>
              <dgm:param type="linDir" val="fromT"/>
            </dgm:alg>
            <dgm:shape xmlns:r="http://schemas.openxmlformats.org/officeDocument/2006/relationships" r:blip="">
              <dgm:adjLst/>
            </dgm:shape>
            <dgm:presOf/>
            <dgm:constrLst/>
            <dgm:ruleLst/>
            <dgm:forEach name="Name11" axis="ch">
              <dgm:forEach name="Name12" axis="self" ptType="parTrans" cnt="1">
                <dgm:layoutNode name="Name13">
                  <dgm:choose name="Name14">
                    <dgm:if name="Name15" func="var" arg="dir" op="equ" val="norm">
                      <dgm:alg type="conn">
                        <dgm:param type="dim" val="1D"/>
                        <dgm:param type="endSty" val="noArr"/>
                        <dgm:param type="connRout" val="bend"/>
                        <dgm:param type="srcNode" val="rootConnector"/>
                        <dgm:param type="begPts" val="bCtr"/>
                        <dgm:param type="endPts" val="midL"/>
                      </dgm:alg>
                    </dgm:if>
                    <dgm:else name="Name16">
                      <dgm:alg type="conn">
                        <dgm:param type="dim" val="1D"/>
                        <dgm:param type="endSty" val="noArr"/>
                        <dgm:param type="connRout" val="bend"/>
                        <dgm:param type="srcNode" val="rootConnector"/>
                        <dgm:param type="begPts" val="bCtr"/>
                        <dgm:param type="endPts" val="midR"/>
                      </dgm:alg>
                    </dgm:else>
                  </dgm:choose>
                  <dgm:shape xmlns:r="http://schemas.openxmlformats.org/officeDocument/2006/relationships" type="conn" r:blip="">
                    <dgm:adjLst/>
                  </dgm:shape>
                  <dgm:presOf axis="self"/>
                  <dgm:constrLst>
                    <dgm:constr type="begPad"/>
                    <dgm:constr type="endPad"/>
                  </dgm:constrLst>
                  <dgm:ruleLst/>
                </dgm:layoutNode>
              </dgm:forEach>
              <dgm:forEach name="Name17" axis="self" ptType="node">
                <dgm:layoutNode name="childText" styleLbl="bgAcc1">
                  <dgm:varLst>
                    <dgm:bulletEnabled val="1"/>
                  </dgm:varLst>
                  <dgm:alg type="tx"/>
                  <dgm:shape xmlns:r="http://schemas.openxmlformats.org/officeDocument/2006/relationships" type="roundRect" r:blip="">
                    <dgm:adjLst>
                      <dgm:adj idx="1" val="0.1"/>
                    </dgm:adjLst>
                  </dgm:shape>
                  <dgm:presOf axis="self desOrSelf" ptType="node node" st="1 1" cnt="1 0"/>
                  <dgm:constrLst>
                    <dgm:constr type="tMarg" refType="primFontSz" fact="0.1"/>
                    <dgm:constr type="bMarg" refType="primFontSz" fact="0.1"/>
                    <dgm:constr type="lMarg" refType="primFontSz" fact="0.15"/>
                    <dgm:constr type="rMarg" refType="primFontSz" fact="0.15"/>
                  </dgm:constrLst>
                  <dgm:ruleLst>
                    <dgm:rule type="primFontSz" val="5" fact="NaN" max="NaN"/>
                  </dgm:ruleLst>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Calculator!C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hyperlink" Target="#Intro!B5"/></Relationships>
</file>

<file path=xl/drawings/drawing1.xml><?xml version="1.0" encoding="utf-8"?>
<xdr:wsDr xmlns:xdr="http://schemas.openxmlformats.org/drawingml/2006/spreadsheetDrawing" xmlns:a="http://schemas.openxmlformats.org/drawingml/2006/main">
  <xdr:twoCellAnchor>
    <xdr:from>
      <xdr:col>1</xdr:col>
      <xdr:colOff>247650</xdr:colOff>
      <xdr:row>10</xdr:row>
      <xdr:rowOff>190499</xdr:rowOff>
    </xdr:from>
    <xdr:to>
      <xdr:col>11</xdr:col>
      <xdr:colOff>76200</xdr:colOff>
      <xdr:row>26</xdr:row>
      <xdr:rowOff>123824</xdr:rowOff>
    </xdr:to>
    <xdr:graphicFrame macro="">
      <xdr:nvGraphicFramePr>
        <xdr:cNvPr id="9" name="Diagram 8"/>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171450</xdr:colOff>
      <xdr:row>25</xdr:row>
      <xdr:rowOff>85725</xdr:rowOff>
    </xdr:from>
    <xdr:to>
      <xdr:col>12</xdr:col>
      <xdr:colOff>60300</xdr:colOff>
      <xdr:row>36</xdr:row>
      <xdr:rowOff>38100</xdr:rowOff>
    </xdr:to>
    <xdr:sp macro="" textlink="">
      <xdr:nvSpPr>
        <xdr:cNvPr id="2" name="Rounded Rectangle 1"/>
        <xdr:cNvSpPr/>
      </xdr:nvSpPr>
      <xdr:spPr>
        <a:xfrm>
          <a:off x="171450" y="5514975"/>
          <a:ext cx="6804000" cy="2124075"/>
        </a:xfrm>
        <a:prstGeom prst="roundRect">
          <a:avLst/>
        </a:prstGeom>
        <a:noFill/>
        <a:ln>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276226</xdr:colOff>
      <xdr:row>0</xdr:row>
      <xdr:rowOff>183776</xdr:rowOff>
    </xdr:from>
    <xdr:to>
      <xdr:col>10</xdr:col>
      <xdr:colOff>600076</xdr:colOff>
      <xdr:row>2</xdr:row>
      <xdr:rowOff>38100</xdr:rowOff>
    </xdr:to>
    <xdr:sp macro="" textlink="">
      <xdr:nvSpPr>
        <xdr:cNvPr id="13" name="Rounded Rectangle 12">
          <a:hlinkClick xmlns:r="http://schemas.openxmlformats.org/officeDocument/2006/relationships" r:id="rId6"/>
        </xdr:cNvPr>
        <xdr:cNvSpPr/>
      </xdr:nvSpPr>
      <xdr:spPr>
        <a:xfrm>
          <a:off x="4143376" y="183776"/>
          <a:ext cx="2152650" cy="502024"/>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800"/>
            <a:t>Click here</a:t>
          </a:r>
          <a:r>
            <a:rPr lang="en-US" sz="1800" baseline="0"/>
            <a:t> to begin!</a:t>
          </a:r>
          <a:endParaRPr lang="en-US" sz="1800"/>
        </a:p>
      </xdr:txBody>
    </xdr:sp>
    <xdr:clientData/>
  </xdr:twoCellAnchor>
  <xdr:twoCellAnchor>
    <xdr:from>
      <xdr:col>0</xdr:col>
      <xdr:colOff>171450</xdr:colOff>
      <xdr:row>4</xdr:row>
      <xdr:rowOff>22411</xdr:rowOff>
    </xdr:from>
    <xdr:to>
      <xdr:col>12</xdr:col>
      <xdr:colOff>60300</xdr:colOff>
      <xdr:row>12</xdr:row>
      <xdr:rowOff>57150</xdr:rowOff>
    </xdr:to>
    <xdr:sp macro="" textlink="">
      <xdr:nvSpPr>
        <xdr:cNvPr id="3" name="Rounded Rectangle 2"/>
        <xdr:cNvSpPr/>
      </xdr:nvSpPr>
      <xdr:spPr>
        <a:xfrm>
          <a:off x="171450" y="908236"/>
          <a:ext cx="6804000" cy="2292164"/>
        </a:xfrm>
        <a:prstGeom prst="roundRect">
          <a:avLst/>
        </a:prstGeom>
        <a:solidFill>
          <a:schemeClr val="bg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0" i="0">
              <a:solidFill>
                <a:schemeClr val="lt1"/>
              </a:solidFill>
              <a:effectLst/>
              <a:latin typeface="+mn-lt"/>
              <a:ea typeface="+mn-ea"/>
              <a:cs typeface="+mn-cs"/>
            </a:rPr>
            <a:t>This salary package calculator enables the customised calculation of the estimated value of the salary for each on-station role within the beef production sector.  </a:t>
          </a:r>
        </a:p>
        <a:p>
          <a:pPr algn="l"/>
          <a:endParaRPr lang="en-US" sz="1100"/>
        </a:p>
        <a:p>
          <a:pPr algn="l"/>
          <a:r>
            <a:rPr lang="en-US" sz="1100" b="0" i="0">
              <a:solidFill>
                <a:schemeClr val="lt1"/>
              </a:solidFill>
              <a:effectLst/>
              <a:latin typeface="+mn-lt"/>
              <a:ea typeface="+mn-ea"/>
              <a:cs typeface="+mn-cs"/>
            </a:rPr>
            <a:t>The aim of this simple tool is to enable beef industry participants to estimate the total value of the remuneration of an individual on-station role. The calculator provides employers with a guide to the true value of their remuneration once all allowances and benefits such as accommodation, food, travel and clothing are taken into account. This information can be used to enhance recruitment and retention. The estimated salary packages can be promoted to potential candidates, existing employees and to the market generally to positively reposition the value of working on-station in the beef sector.  </a:t>
          </a:r>
          <a:r>
            <a:rPr lang="en-US" sz="1100" b="1" i="1">
              <a:solidFill>
                <a:schemeClr val="lt1"/>
              </a:solidFill>
              <a:effectLst/>
              <a:latin typeface="+mn-lt"/>
              <a:ea typeface="+mn-ea"/>
              <a:cs typeface="+mn-cs"/>
            </a:rPr>
            <a:t>Note that this is a generic and basic estimation tool and should only be used as a guide.  It does not accurately account for individual tax circumstances.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10086</xdr:colOff>
      <xdr:row>0</xdr:row>
      <xdr:rowOff>11206</xdr:rowOff>
    </xdr:from>
    <xdr:to>
      <xdr:col>7</xdr:col>
      <xdr:colOff>33617</xdr:colOff>
      <xdr:row>1</xdr:row>
      <xdr:rowOff>2991971</xdr:rowOff>
    </xdr:to>
    <xdr:sp macro="" textlink="">
      <xdr:nvSpPr>
        <xdr:cNvPr id="2" name="Rounded Rectangle 1"/>
        <xdr:cNvSpPr/>
      </xdr:nvSpPr>
      <xdr:spPr>
        <a:xfrm>
          <a:off x="189380" y="11206"/>
          <a:ext cx="7296149" cy="317126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AU" sz="1200" b="1"/>
            <a:t>How to use the</a:t>
          </a:r>
          <a:r>
            <a:rPr lang="en-AU" sz="1200" b="1" baseline="0"/>
            <a:t> salary packaging  calculator: </a:t>
          </a:r>
        </a:p>
        <a:p>
          <a:pPr algn="l"/>
          <a:endParaRPr lang="en-AU" sz="700" baseline="0"/>
        </a:p>
        <a:p>
          <a:pPr algn="l"/>
          <a:r>
            <a:rPr lang="en-AU" sz="1200" baseline="0"/>
            <a:t>For each employee: </a:t>
          </a:r>
        </a:p>
        <a:p>
          <a:pPr algn="l"/>
          <a:endParaRPr lang="en-AU" sz="700" baseline="0"/>
        </a:p>
        <a:p>
          <a:pPr algn="l"/>
          <a:r>
            <a:rPr lang="en-AU" sz="1200" baseline="0"/>
            <a:t>1. Select the status applicable - either a </a:t>
          </a:r>
          <a:r>
            <a:rPr lang="en-AU" sz="1200" b="1" baseline="0"/>
            <a:t>family </a:t>
          </a:r>
          <a:r>
            <a:rPr lang="en-AU" sz="1200" b="0" baseline="0"/>
            <a:t>or </a:t>
          </a:r>
          <a:r>
            <a:rPr lang="en-AU" sz="1200" b="1" baseline="0"/>
            <a:t>single ( Click  in the Yellow cell )</a:t>
          </a:r>
        </a:p>
        <a:p>
          <a:pPr marL="0" marR="0" indent="0" algn="l" defTabSz="914400" eaLnBrk="1" fontAlgn="auto" latinLnBrk="0" hangingPunct="1">
            <a:lnSpc>
              <a:spcPct val="100000"/>
            </a:lnSpc>
            <a:spcBef>
              <a:spcPts val="0"/>
            </a:spcBef>
            <a:spcAft>
              <a:spcPts val="0"/>
            </a:spcAft>
            <a:buClrTx/>
            <a:buSzTx/>
            <a:buFontTx/>
            <a:buNone/>
            <a:tabLst/>
            <a:defRPr/>
          </a:pPr>
          <a:r>
            <a:rPr lang="en-AU" sz="1200" baseline="0"/>
            <a:t>2. Enter the number of </a:t>
          </a:r>
          <a:r>
            <a:rPr lang="en-AU" sz="1200" b="1" baseline="0"/>
            <a:t>Months Worked </a:t>
          </a:r>
          <a:r>
            <a:rPr lang="en-AU" sz="1200" baseline="0"/>
            <a:t>for the year.</a:t>
          </a:r>
          <a:br>
            <a:rPr lang="en-AU" sz="1200" baseline="0"/>
          </a:br>
          <a:r>
            <a:rPr lang="en-AU" sz="1200" baseline="0"/>
            <a:t>    </a:t>
          </a:r>
          <a:r>
            <a:rPr lang="en-AU" sz="1200" b="1" baseline="0"/>
            <a:t>Note</a:t>
          </a:r>
          <a:r>
            <a:rPr lang="en-AU" sz="1200" baseline="0"/>
            <a:t>:  </a:t>
          </a:r>
          <a:r>
            <a:rPr lang="en-AU" sz="1200" baseline="0">
              <a:solidFill>
                <a:schemeClr val="dk1"/>
              </a:solidFill>
              <a:effectLst/>
              <a:latin typeface="+mn-lt"/>
              <a:ea typeface="+mn-ea"/>
              <a:cs typeface="+mn-cs"/>
            </a:rPr>
            <a:t>Enter all data in the </a:t>
          </a:r>
          <a:r>
            <a:rPr lang="en-AU" sz="1200" b="1" baseline="0">
              <a:solidFill>
                <a:schemeClr val="dk1"/>
              </a:solidFill>
              <a:effectLst/>
              <a:latin typeface="+mn-lt"/>
              <a:ea typeface="+mn-ea"/>
              <a:cs typeface="+mn-cs"/>
            </a:rPr>
            <a:t>white cells only  </a:t>
          </a:r>
          <a:endParaRPr lang="en-US" sz="1200">
            <a:effectLst/>
          </a:endParaRPr>
        </a:p>
        <a:p>
          <a:pPr algn="l"/>
          <a:r>
            <a:rPr lang="en-AU" sz="1200" baseline="0"/>
            <a:t>3. Enter the total </a:t>
          </a:r>
          <a:r>
            <a:rPr lang="en-AU" sz="1200" b="1" baseline="0"/>
            <a:t>Base salary</a:t>
          </a:r>
          <a:r>
            <a:rPr lang="en-AU" sz="1200" baseline="0"/>
            <a:t>. </a:t>
          </a:r>
        </a:p>
        <a:p>
          <a:pPr algn="l"/>
          <a:r>
            <a:rPr lang="en-AU" sz="1200" baseline="0"/>
            <a:t>4. Enter the </a:t>
          </a:r>
          <a:r>
            <a:rPr lang="en-AU" sz="1200" b="1" baseline="0"/>
            <a:t>estimated Overtime </a:t>
          </a:r>
          <a:r>
            <a:rPr lang="en-AU" sz="1200" baseline="0"/>
            <a:t>amount if applicable.</a:t>
          </a:r>
        </a:p>
        <a:p>
          <a:pPr algn="l"/>
          <a:r>
            <a:rPr lang="en-AU" sz="1200" baseline="0"/>
            <a:t>2. Enter the </a:t>
          </a:r>
          <a:r>
            <a:rPr lang="en-AU" sz="1200" b="1" baseline="0"/>
            <a:t>employee contribution </a:t>
          </a:r>
          <a:r>
            <a:rPr lang="en-AU" sz="1200" baseline="0"/>
            <a:t>if any . </a:t>
          </a:r>
        </a:p>
        <a:p>
          <a:pPr algn="l"/>
          <a:r>
            <a:rPr lang="en-AU" sz="1200" baseline="0"/>
            <a:t>3. Enter any other </a:t>
          </a:r>
          <a:r>
            <a:rPr lang="en-AU" sz="1200" b="1" baseline="0"/>
            <a:t>annual benefits </a:t>
          </a:r>
          <a:r>
            <a:rPr lang="en-AU" sz="1200" baseline="0"/>
            <a:t>paid. </a:t>
          </a:r>
        </a:p>
        <a:p>
          <a:pPr algn="l"/>
          <a:r>
            <a:rPr lang="en-AU" sz="1200" baseline="0"/>
            <a:t>4. Enter the estimated tax rate for the level of employee  it applies to. </a:t>
          </a:r>
        </a:p>
        <a:p>
          <a:pPr marL="0" marR="0" indent="0" algn="l" defTabSz="914400" eaLnBrk="1" fontAlgn="auto" latinLnBrk="0" hangingPunct="1">
            <a:lnSpc>
              <a:spcPct val="100000"/>
            </a:lnSpc>
            <a:spcBef>
              <a:spcPts val="0"/>
            </a:spcBef>
            <a:spcAft>
              <a:spcPts val="0"/>
            </a:spcAft>
            <a:buClrTx/>
            <a:buSzTx/>
            <a:buFontTx/>
            <a:buNone/>
            <a:tabLst/>
            <a:defRPr/>
          </a:pPr>
          <a:r>
            <a:rPr lang="en-AU" sz="1200" baseline="0">
              <a:solidFill>
                <a:schemeClr val="dk1"/>
              </a:solidFill>
              <a:effectLst/>
              <a:latin typeface="+mn-lt"/>
              <a:ea typeface="+mn-ea"/>
              <a:cs typeface="+mn-cs"/>
            </a:rPr>
            <a:t>5. Enter any other </a:t>
          </a:r>
          <a:r>
            <a:rPr lang="en-AU" sz="1200" b="1" baseline="0">
              <a:solidFill>
                <a:schemeClr val="dk1"/>
              </a:solidFill>
              <a:effectLst/>
              <a:latin typeface="+mn-lt"/>
              <a:ea typeface="+mn-ea"/>
              <a:cs typeface="+mn-cs"/>
            </a:rPr>
            <a:t>allowances</a:t>
          </a:r>
          <a:r>
            <a:rPr lang="en-AU" sz="1200" baseline="0">
              <a:solidFill>
                <a:schemeClr val="dk1"/>
              </a:solidFill>
              <a:effectLst/>
              <a:latin typeface="+mn-lt"/>
              <a:ea typeface="+mn-ea"/>
              <a:cs typeface="+mn-cs"/>
            </a:rPr>
            <a:t> paid. </a:t>
          </a:r>
          <a:endParaRPr lang="en-US" sz="1200">
            <a:effectLst/>
          </a:endParaRPr>
        </a:p>
        <a:p>
          <a:pPr algn="l"/>
          <a:endParaRPr lang="en-AU" sz="700" baseline="0"/>
        </a:p>
        <a:p>
          <a:pPr algn="l"/>
          <a:r>
            <a:rPr lang="en-AU" sz="1200" baseline="0"/>
            <a:t>The estimated value of the gross salary package will be automatically calculated and shown in the green cell.</a:t>
          </a:r>
          <a:endParaRPr lang="en-AU" sz="1200"/>
        </a:p>
      </xdr:txBody>
    </xdr:sp>
    <xdr:clientData/>
  </xdr:twoCellAnchor>
  <xdr:twoCellAnchor>
    <xdr:from>
      <xdr:col>0</xdr:col>
      <xdr:colOff>157441</xdr:colOff>
      <xdr:row>41</xdr:row>
      <xdr:rowOff>22973</xdr:rowOff>
    </xdr:from>
    <xdr:to>
      <xdr:col>5</xdr:col>
      <xdr:colOff>171450</xdr:colOff>
      <xdr:row>44</xdr:row>
      <xdr:rowOff>95251</xdr:rowOff>
    </xdr:to>
    <xdr:sp macro="" textlink="">
      <xdr:nvSpPr>
        <xdr:cNvPr id="4" name="Rounded Rectangle 3">
          <a:hlinkClick xmlns:r="http://schemas.openxmlformats.org/officeDocument/2006/relationships" r:id="rId1"/>
        </xdr:cNvPr>
        <xdr:cNvSpPr/>
      </xdr:nvSpPr>
      <xdr:spPr>
        <a:xfrm>
          <a:off x="157441" y="11281523"/>
          <a:ext cx="5719484" cy="643778"/>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800"/>
            <a:t>Click here</a:t>
          </a:r>
          <a:r>
            <a:rPr lang="en-US" sz="1800" baseline="0"/>
            <a:t> to go back to the Intro. sheet!</a:t>
          </a:r>
          <a:endParaRPr lang="en-US" sz="1800"/>
        </a:p>
      </xdr:txBody>
    </xdr:sp>
    <xdr:clientData/>
  </xdr:twoCellAnchor>
</xdr:wsDr>
</file>

<file path=xl/tables/table1.xml><?xml version="1.0" encoding="utf-8"?>
<table xmlns="http://schemas.openxmlformats.org/spreadsheetml/2006/main" id="1" name="Table1" displayName="Table1" ref="B9:C17" totalsRowShown="0">
  <tableColumns count="2">
    <tableColumn id="1" name="Benefit"/>
    <tableColumn id="2" name="Amount" dataCellStyle="Currency"/>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Lookup/1301.0Chapter10052009-10" TargetMode="External"/><Relationship Id="rId2" Type="http://schemas.openxmlformats.org/officeDocument/2006/relationships/hyperlink" Target="http://www.telstra.com.au/internet/home-broadband/adsl/" TargetMode="External"/><Relationship Id="rId1" Type="http://schemas.openxmlformats.org/officeDocument/2006/relationships/hyperlink" Target="http://www.telstra.com.au/home-phone/plans-rates/plans/homeline-budge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studyinaustralia.gov.au/global/live-in-australia/living-cos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17"/>
  <sheetViews>
    <sheetView showGridLines="0" workbookViewId="0">
      <selection activeCell="I15" sqref="I15"/>
    </sheetView>
  </sheetViews>
  <sheetFormatPr defaultRowHeight="15" x14ac:dyDescent="0.25"/>
  <cols>
    <col min="1" max="1" width="2.42578125" customWidth="1"/>
    <col min="2" max="2" width="24.28515625" bestFit="1" customWidth="1"/>
    <col min="3" max="3" width="10.28515625" customWidth="1"/>
    <col min="5" max="5" width="10.42578125" customWidth="1"/>
    <col min="7" max="7" width="15.140625" customWidth="1"/>
  </cols>
  <sheetData>
    <row r="1" spans="2:7" s="1" customFormat="1" x14ac:dyDescent="0.25"/>
    <row r="2" spans="2:7" s="1" customFormat="1" ht="21" x14ac:dyDescent="0.35">
      <c r="B2" s="13" t="s">
        <v>32</v>
      </c>
    </row>
    <row r="3" spans="2:7" s="1" customFormat="1" x14ac:dyDescent="0.25"/>
    <row r="4" spans="2:7" s="1" customFormat="1" x14ac:dyDescent="0.25">
      <c r="B4" s="1" t="s">
        <v>36</v>
      </c>
    </row>
    <row r="6" spans="2:7" x14ac:dyDescent="0.25">
      <c r="B6" s="6" t="s">
        <v>26</v>
      </c>
      <c r="C6" s="7">
        <v>9.2499999999999999E-2</v>
      </c>
    </row>
    <row r="7" spans="2:7" s="1" customFormat="1" x14ac:dyDescent="0.25">
      <c r="C7" s="47">
        <f>Super*100</f>
        <v>9.25</v>
      </c>
    </row>
    <row r="9" spans="2:7" ht="15.75" thickBot="1" x14ac:dyDescent="0.3">
      <c r="B9" t="s">
        <v>31</v>
      </c>
      <c r="C9" t="s">
        <v>30</v>
      </c>
      <c r="E9" s="2" t="s">
        <v>27</v>
      </c>
      <c r="G9" s="2" t="s">
        <v>41</v>
      </c>
    </row>
    <row r="10" spans="2:7" ht="15.75" thickTop="1" x14ac:dyDescent="0.25">
      <c r="B10" t="s">
        <v>20</v>
      </c>
      <c r="C10" s="5">
        <v>267</v>
      </c>
      <c r="E10" s="3" t="s">
        <v>28</v>
      </c>
      <c r="G10" s="48">
        <f>MonthsWorked*4.3333</f>
        <v>51.999600000000001</v>
      </c>
    </row>
    <row r="11" spans="2:7" x14ac:dyDescent="0.25">
      <c r="B11" t="s">
        <v>4</v>
      </c>
      <c r="C11" s="5">
        <v>200</v>
      </c>
      <c r="E11" s="4" t="s">
        <v>29</v>
      </c>
    </row>
    <row r="12" spans="2:7" x14ac:dyDescent="0.25">
      <c r="B12" t="s">
        <v>1</v>
      </c>
      <c r="C12" s="5">
        <v>22.95</v>
      </c>
    </row>
    <row r="13" spans="2:7" x14ac:dyDescent="0.25">
      <c r="B13" t="s">
        <v>7</v>
      </c>
      <c r="C13" s="5">
        <v>100</v>
      </c>
    </row>
    <row r="14" spans="2:7" x14ac:dyDescent="0.25">
      <c r="B14" t="s">
        <v>2</v>
      </c>
      <c r="C14" s="5">
        <v>250</v>
      </c>
    </row>
    <row r="15" spans="2:7" x14ac:dyDescent="0.25">
      <c r="B15" t="s">
        <v>0</v>
      </c>
      <c r="C15" s="5"/>
    </row>
    <row r="16" spans="2:7" x14ac:dyDescent="0.25">
      <c r="B16" t="s">
        <v>35</v>
      </c>
      <c r="C16" s="5">
        <v>49.95</v>
      </c>
    </row>
    <row r="17" spans="2:3" x14ac:dyDescent="0.25">
      <c r="B17" s="1" t="s">
        <v>34</v>
      </c>
      <c r="C17" s="5">
        <v>29.95</v>
      </c>
    </row>
  </sheetData>
  <pageMargins left="0.7" right="0.7" top="0.75" bottom="0.75" header="0.3" footer="0.3"/>
  <pageSetup paperSize="9" orientation="portrait" horizontalDpi="4294967293" verticalDpi="0"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K35"/>
  <sheetViews>
    <sheetView zoomScaleNormal="100" workbookViewId="0">
      <selection activeCell="D35" sqref="D35:K35"/>
    </sheetView>
  </sheetViews>
  <sheetFormatPr defaultRowHeight="15" x14ac:dyDescent="0.25"/>
  <cols>
    <col min="1" max="1" width="3.140625" style="8" customWidth="1"/>
    <col min="2" max="2" width="9.140625" style="8"/>
    <col min="3" max="3" width="4" style="8" customWidth="1"/>
    <col min="4" max="15" width="9.140625" style="8"/>
    <col min="16" max="16" width="71.42578125" style="8" customWidth="1"/>
    <col min="17" max="16384" width="9.140625" style="8"/>
  </cols>
  <sheetData>
    <row r="2" spans="2:2" ht="31.5" x14ac:dyDescent="0.5">
      <c r="B2" s="51" t="s">
        <v>42</v>
      </c>
    </row>
    <row r="3" spans="2:2" ht="3.75" customHeight="1" x14ac:dyDescent="0.25"/>
    <row r="5" spans="2:2" ht="9.75" customHeight="1" x14ac:dyDescent="0.35">
      <c r="B5" s="14"/>
    </row>
    <row r="6" spans="2:2" x14ac:dyDescent="0.25">
      <c r="B6" s="15"/>
    </row>
    <row r="7" spans="2:2" ht="36" customHeight="1" x14ac:dyDescent="0.25">
      <c r="B7" s="15"/>
    </row>
    <row r="8" spans="2:2" ht="36" customHeight="1" x14ac:dyDescent="0.25">
      <c r="B8" s="15"/>
    </row>
    <row r="9" spans="2:2" ht="36" customHeight="1" x14ac:dyDescent="0.25">
      <c r="B9" s="15"/>
    </row>
    <row r="10" spans="2:2" x14ac:dyDescent="0.25">
      <c r="B10" s="15"/>
    </row>
    <row r="27" spans="2:11" ht="21" x14ac:dyDescent="0.25">
      <c r="G27" s="49" t="s">
        <v>45</v>
      </c>
    </row>
    <row r="29" spans="2:11" x14ac:dyDescent="0.25">
      <c r="B29" s="50" t="s">
        <v>47</v>
      </c>
      <c r="D29" s="54" t="s">
        <v>46</v>
      </c>
      <c r="E29" s="54"/>
      <c r="F29" s="54"/>
      <c r="G29" s="54"/>
      <c r="H29" s="54"/>
      <c r="I29" s="54"/>
      <c r="J29" s="54"/>
      <c r="K29" s="54"/>
    </row>
    <row r="30" spans="2:11" ht="4.5" customHeight="1" x14ac:dyDescent="0.25">
      <c r="D30" s="52"/>
    </row>
    <row r="31" spans="2:11" x14ac:dyDescent="0.25">
      <c r="B31" s="50" t="s">
        <v>48</v>
      </c>
      <c r="D31" s="54" t="s">
        <v>51</v>
      </c>
      <c r="E31" s="54"/>
      <c r="F31" s="54"/>
      <c r="G31" s="54"/>
      <c r="H31" s="54"/>
      <c r="I31" s="54"/>
      <c r="J31" s="54"/>
      <c r="K31" s="54"/>
    </row>
    <row r="32" spans="2:11" ht="4.5" customHeight="1" x14ac:dyDescent="0.25">
      <c r="D32" s="52"/>
    </row>
    <row r="33" spans="2:11" x14ac:dyDescent="0.25">
      <c r="B33" s="50" t="s">
        <v>49</v>
      </c>
      <c r="D33" s="54" t="s">
        <v>52</v>
      </c>
      <c r="E33" s="54"/>
      <c r="F33" s="54"/>
      <c r="G33" s="54"/>
      <c r="H33" s="54"/>
      <c r="I33" s="54"/>
      <c r="J33" s="54"/>
      <c r="K33" s="54"/>
    </row>
    <row r="34" spans="2:11" ht="4.5" customHeight="1" x14ac:dyDescent="0.25">
      <c r="D34" s="52"/>
    </row>
    <row r="35" spans="2:11" x14ac:dyDescent="0.25">
      <c r="B35" s="50" t="s">
        <v>50</v>
      </c>
      <c r="D35" s="54" t="s">
        <v>53</v>
      </c>
      <c r="E35" s="54"/>
      <c r="F35" s="54"/>
      <c r="G35" s="54"/>
      <c r="H35" s="54"/>
      <c r="I35" s="54"/>
      <c r="J35" s="54"/>
      <c r="K35" s="54"/>
    </row>
  </sheetData>
  <sheetProtection password="E713" sheet="1" objects="1" scenarios="1" selectLockedCells="1"/>
  <mergeCells count="4">
    <mergeCell ref="D29:K29"/>
    <mergeCell ref="D31:K31"/>
    <mergeCell ref="D35:K35"/>
    <mergeCell ref="D33:K33"/>
  </mergeCells>
  <hyperlinks>
    <hyperlink ref="D31" r:id="rId1"/>
    <hyperlink ref="D33" r:id="rId2"/>
    <hyperlink ref="D35" r:id="rId3"/>
    <hyperlink ref="D29" r:id="rId4"/>
  </hyperlinks>
  <pageMargins left="0.7" right="0.7" top="0.75" bottom="0.75" header="0.3" footer="0.3"/>
  <pageSetup paperSize="9" orientation="portrait" horizontalDpi="4294967293" verticalDpi="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F49"/>
  <sheetViews>
    <sheetView showGridLines="0" tabSelected="1" zoomScale="85" zoomScaleNormal="85" workbookViewId="0">
      <selection activeCell="H9" sqref="H9"/>
    </sheetView>
  </sheetViews>
  <sheetFormatPr defaultRowHeight="15" x14ac:dyDescent="0.25"/>
  <cols>
    <col min="1" max="1" width="2.7109375" style="16" customWidth="1"/>
    <col min="2" max="2" width="44" style="16" customWidth="1"/>
    <col min="3" max="3" width="19.85546875" style="16" customWidth="1"/>
    <col min="4" max="4" width="3.7109375" style="16" customWidth="1"/>
    <col min="5" max="5" width="23.28515625" style="16" customWidth="1"/>
    <col min="6" max="16384" width="9.140625" style="16"/>
  </cols>
  <sheetData>
    <row r="2" spans="2:6" ht="239.25" customHeight="1" x14ac:dyDescent="0.25"/>
    <row r="3" spans="2:6" ht="7.5" customHeight="1" thickBot="1" x14ac:dyDescent="0.3"/>
    <row r="4" spans="2:6" ht="21" customHeight="1" thickBot="1" x14ac:dyDescent="0.3">
      <c r="B4" s="17" t="s">
        <v>33</v>
      </c>
      <c r="C4" s="45" t="s">
        <v>28</v>
      </c>
      <c r="D4" s="18"/>
      <c r="E4" s="17" t="s">
        <v>40</v>
      </c>
      <c r="F4" s="46">
        <v>12</v>
      </c>
    </row>
    <row r="5" spans="2:6" ht="9.75" customHeight="1" thickBot="1" x14ac:dyDescent="0.3"/>
    <row r="6" spans="2:6" ht="21.75" customHeight="1" x14ac:dyDescent="0.25">
      <c r="B6" s="55" t="s">
        <v>39</v>
      </c>
      <c r="C6" s="56"/>
    </row>
    <row r="7" spans="2:6" x14ac:dyDescent="0.25">
      <c r="B7" s="19" t="s">
        <v>11</v>
      </c>
      <c r="C7" s="10">
        <v>29000</v>
      </c>
    </row>
    <row r="8" spans="2:6" x14ac:dyDescent="0.25">
      <c r="B8" s="20" t="s">
        <v>24</v>
      </c>
      <c r="C8" s="11">
        <v>0</v>
      </c>
    </row>
    <row r="9" spans="2:6" x14ac:dyDescent="0.25">
      <c r="B9" s="53" t="s">
        <v>57</v>
      </c>
      <c r="C9" s="21">
        <f>C7*0.095</f>
        <v>2755</v>
      </c>
    </row>
    <row r="10" spans="2:6" x14ac:dyDescent="0.25">
      <c r="B10" s="22" t="s">
        <v>18</v>
      </c>
      <c r="C10" s="23">
        <f>SUM(C7:C9)</f>
        <v>31755</v>
      </c>
    </row>
    <row r="11" spans="2:6" ht="30" x14ac:dyDescent="0.25">
      <c r="B11" s="24" t="s">
        <v>22</v>
      </c>
      <c r="C11" s="25">
        <f>C28+C40</f>
        <v>31455.012374999998</v>
      </c>
    </row>
    <row r="12" spans="2:6" x14ac:dyDescent="0.25">
      <c r="B12" s="26" t="s">
        <v>16</v>
      </c>
      <c r="C12" s="27">
        <f>C11+C10</f>
        <v>63210.012374999998</v>
      </c>
    </row>
    <row r="13" spans="2:6" x14ac:dyDescent="0.25">
      <c r="B13" s="28" t="s">
        <v>8</v>
      </c>
      <c r="C13" s="10">
        <v>0</v>
      </c>
    </row>
    <row r="14" spans="2:6" ht="16.5" thickBot="1" x14ac:dyDescent="0.3">
      <c r="B14" s="29" t="s">
        <v>43</v>
      </c>
      <c r="C14" s="30">
        <f>C12-C13</f>
        <v>63210.012374999998</v>
      </c>
    </row>
    <row r="15" spans="2:6" ht="9" customHeight="1" thickBot="1" x14ac:dyDescent="0.3"/>
    <row r="16" spans="2:6" ht="25.5" customHeight="1" thickBot="1" x14ac:dyDescent="0.3">
      <c r="B16" s="57" t="str">
        <f>IF(StatusCell="Single","No family on site","Family on site")</f>
        <v>No family on site</v>
      </c>
      <c r="C16" s="58"/>
    </row>
    <row r="17" spans="2:5" ht="6.75" customHeight="1" thickBot="1" x14ac:dyDescent="0.3"/>
    <row r="18" spans="2:5" ht="34.5" customHeight="1" thickBot="1" x14ac:dyDescent="0.3">
      <c r="B18" s="59" t="s">
        <v>12</v>
      </c>
      <c r="C18" s="60"/>
      <c r="E18" s="31" t="s">
        <v>25</v>
      </c>
    </row>
    <row r="19" spans="2:5" x14ac:dyDescent="0.25">
      <c r="B19" s="32" t="s">
        <v>20</v>
      </c>
      <c r="C19" s="33">
        <f>IF(StatusCell="single",(0.75*Accom)*WkWorked,Accom*WkWorked)</f>
        <v>10412.919900000001</v>
      </c>
      <c r="E19" s="34" t="str">
        <f>IF(StatusCell="Single","Based on75% of average rental of $"&amp;Accom&amp;" (Source 4)","Based on average rental of $"&amp;Accom&amp; " (Source 4)")</f>
        <v>Based on75% of average rental of $267 (Source 4)</v>
      </c>
    </row>
    <row r="20" spans="2:5" x14ac:dyDescent="0.25">
      <c r="B20" s="35" t="s">
        <v>4</v>
      </c>
      <c r="C20" s="33">
        <f>IF(StatusCell="Single",Food*0.5*WkWorked,Food*WkWorked)</f>
        <v>5199.96</v>
      </c>
      <c r="E20" s="34" t="str">
        <f>IF(StatusCell="Single","50% of maximum range for grocery spend which is $"&amp;Food&amp;" (Source 1)","100% of maximum range for grocery spend which is $"&amp;Food&amp;" (Source 1)")</f>
        <v>50% of maximum range for grocery spend which is $200 (Source 1)</v>
      </c>
    </row>
    <row r="21" spans="2:5" x14ac:dyDescent="0.25">
      <c r="B21" s="35" t="s">
        <v>1</v>
      </c>
      <c r="C21" s="33">
        <f>IF(StatusCell="Single",HmPhone*MonthsWorked/3,HmPhone*MonthsWorked)</f>
        <v>91.8</v>
      </c>
      <c r="E21" s="34" t="str">
        <f>IF(StatusCell="Family","Based on Telstra HomeLine Budget product ($" &amp; HmPhone&amp;") per month (Source 2).","Based on Telstra HomeLine Budget product ($" &amp; HmPhone&amp;" ) per month divided by 3 to account for share accommodation (Source 2).")</f>
        <v>Based on Telstra HomeLine Budget product ($22.95 ) per month divided by 3 to account for share accommodation (Source 2).</v>
      </c>
    </row>
    <row r="22" spans="2:5" x14ac:dyDescent="0.25">
      <c r="B22" s="35" t="s">
        <v>7</v>
      </c>
      <c r="C22" s="33">
        <f>IF(StatusCell="Single",0.5*Utilities*WkWorked,0.75*Utilities*WkWorked)</f>
        <v>2599.98</v>
      </c>
      <c r="E22" s="34" t="str">
        <f>IF(StatusCell="Single","50% of maximum weekly range of $"&amp;Utilities&amp;" (Source 1)","75% of maximum weekly range of $"&amp;Utilities&amp;" (Source 1)")</f>
        <v>50% of maximum weekly range of $100 (Source 1)</v>
      </c>
    </row>
    <row r="23" spans="2:5" x14ac:dyDescent="0.25">
      <c r="B23" s="35" t="s">
        <v>2</v>
      </c>
      <c r="C23" s="33">
        <f>IF(StatusCell="Single",0.5*Vehicle*WkWorked,0.75*Vehicle*WkWorked)</f>
        <v>6499.95</v>
      </c>
      <c r="E23" s="34" t="str">
        <f>IF(StatusCell="Single","50% of maximum weekly spend ($"&amp;Vehicle&amp;") after purchase expense (Source 1)","75% of maximum weekly spend ($"&amp;Vehicle&amp;") after purchase expense (Source 1)")</f>
        <v>50% of maximum weekly spend ($250) after purchase expense (Source 1)</v>
      </c>
    </row>
    <row r="24" spans="2:5" x14ac:dyDescent="0.25">
      <c r="B24" s="35" t="s">
        <v>3</v>
      </c>
      <c r="C24" s="33">
        <f>IF(StatusCell="Single",LowInternet*MonthsWorked,Internet*MonthsWorked)</f>
        <v>359.4</v>
      </c>
      <c r="E24" s="34" t="str">
        <f>IF(StatusCell="Single","Based on Telstra's lowest  ADSL plan at $"&amp;LowInternet&amp;"/month (Source 3)","Based on Telstra's 2nd lowest  ADSL plan at $"&amp;Internet&amp;"/month (Source 3)")</f>
        <v>Based on Telstra's lowest  ADSL plan at $29.95/month (Source 3)</v>
      </c>
    </row>
    <row r="25" spans="2:5" x14ac:dyDescent="0.25">
      <c r="B25" s="36" t="s">
        <v>54</v>
      </c>
      <c r="C25" s="11">
        <v>0</v>
      </c>
    </row>
    <row r="26" spans="2:5" ht="31.5" x14ac:dyDescent="0.25">
      <c r="B26" s="37" t="s">
        <v>44</v>
      </c>
      <c r="C26" s="38">
        <f>SUM(C19:C25)</f>
        <v>25164.009900000001</v>
      </c>
      <c r="E26" s="39" t="s">
        <v>21</v>
      </c>
    </row>
    <row r="27" spans="2:5" ht="15.75" x14ac:dyDescent="0.25">
      <c r="B27" s="40" t="s">
        <v>23</v>
      </c>
      <c r="C27" s="9">
        <v>0.2</v>
      </c>
    </row>
    <row r="28" spans="2:5" ht="32.25" thickBot="1" x14ac:dyDescent="0.3">
      <c r="B28" s="29" t="s">
        <v>38</v>
      </c>
      <c r="C28" s="41">
        <f>C26/(1-C27)</f>
        <v>31455.012374999998</v>
      </c>
    </row>
    <row r="29" spans="2:5" ht="15.75" thickBot="1" x14ac:dyDescent="0.3"/>
    <row r="30" spans="2:5" ht="15.75" x14ac:dyDescent="0.25">
      <c r="B30" s="61" t="s">
        <v>13</v>
      </c>
      <c r="C30" s="62"/>
      <c r="E30" s="34" t="s">
        <v>17</v>
      </c>
    </row>
    <row r="31" spans="2:5" x14ac:dyDescent="0.25">
      <c r="B31" s="42" t="s">
        <v>37</v>
      </c>
      <c r="C31" s="12">
        <v>0</v>
      </c>
      <c r="E31" s="34"/>
    </row>
    <row r="32" spans="2:5" x14ac:dyDescent="0.25">
      <c r="B32" s="35" t="s">
        <v>14</v>
      </c>
      <c r="C32" s="12">
        <v>0</v>
      </c>
    </row>
    <row r="33" spans="2:3" x14ac:dyDescent="0.25">
      <c r="B33" s="35" t="s">
        <v>10</v>
      </c>
      <c r="C33" s="12">
        <v>0</v>
      </c>
    </row>
    <row r="34" spans="2:3" x14ac:dyDescent="0.25">
      <c r="B34" s="35" t="s">
        <v>5</v>
      </c>
      <c r="C34" s="12">
        <v>0</v>
      </c>
    </row>
    <row r="35" spans="2:3" x14ac:dyDescent="0.25">
      <c r="B35" s="35" t="s">
        <v>6</v>
      </c>
      <c r="C35" s="12">
        <v>0</v>
      </c>
    </row>
    <row r="36" spans="2:3" x14ac:dyDescent="0.25">
      <c r="B36" s="35" t="s">
        <v>56</v>
      </c>
      <c r="C36" s="12">
        <v>0</v>
      </c>
    </row>
    <row r="37" spans="2:3" x14ac:dyDescent="0.25">
      <c r="B37" s="35" t="s">
        <v>15</v>
      </c>
      <c r="C37" s="12">
        <v>0</v>
      </c>
    </row>
    <row r="38" spans="2:3" x14ac:dyDescent="0.25">
      <c r="B38" s="35" t="s">
        <v>19</v>
      </c>
      <c r="C38" s="12">
        <v>0</v>
      </c>
    </row>
    <row r="39" spans="2:3" x14ac:dyDescent="0.25">
      <c r="B39" s="35" t="s">
        <v>55</v>
      </c>
      <c r="C39" s="12">
        <v>0</v>
      </c>
    </row>
    <row r="40" spans="2:3" ht="16.5" thickBot="1" x14ac:dyDescent="0.3">
      <c r="B40" s="43" t="s">
        <v>9</v>
      </c>
      <c r="C40" s="44">
        <f>SUM(C31:C39)</f>
        <v>0</v>
      </c>
    </row>
    <row r="47" spans="2:3" ht="15.75" customHeight="1" x14ac:dyDescent="0.25"/>
    <row r="48" spans="2:3" ht="15.75" customHeight="1" x14ac:dyDescent="0.25"/>
    <row r="49" ht="15.75" customHeight="1" x14ac:dyDescent="0.25"/>
  </sheetData>
  <sheetProtection selectLockedCells="1"/>
  <mergeCells count="4">
    <mergeCell ref="B6:C6"/>
    <mergeCell ref="B16:C16"/>
    <mergeCell ref="B18:C18"/>
    <mergeCell ref="B30:C30"/>
  </mergeCells>
  <dataValidations disablePrompts="1" count="1">
    <dataValidation type="list" allowBlank="1" showInputMessage="1" showErrorMessage="1" errorTitle="Status Error" error="Please choose from the list." sqref="C4">
      <formula1>StatusList</formula1>
    </dataValidation>
  </dataValidations>
  <pageMargins left="0.31" right="0.31" top="0.42" bottom="0.52" header="0.21" footer="0.26"/>
  <pageSetup paperSize="9" scale="82" fitToHeight="0" orientation="landscape" horizontalDpi="4294967293" verticalDpi="0" r:id="rId1"/>
  <rowBreaks count="1" manualBreakCount="1">
    <brk id="2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Variables</vt:lpstr>
      <vt:lpstr>Intro</vt:lpstr>
      <vt:lpstr>Calculator</vt:lpstr>
      <vt:lpstr>Accom</vt:lpstr>
      <vt:lpstr>Food</vt:lpstr>
      <vt:lpstr>HmPhone</vt:lpstr>
      <vt:lpstr>Internet</vt:lpstr>
      <vt:lpstr>LowInternet</vt:lpstr>
      <vt:lpstr>Mobile</vt:lpstr>
      <vt:lpstr>MonthsWorked</vt:lpstr>
      <vt:lpstr>Calculator!Print_Area</vt:lpstr>
      <vt:lpstr>StatusCell</vt:lpstr>
      <vt:lpstr>StatusList</vt:lpstr>
      <vt:lpstr>Super</vt:lpstr>
      <vt:lpstr>Super2</vt:lpstr>
      <vt:lpstr>Utilities</vt:lpstr>
      <vt:lpstr>Vehicle</vt:lpstr>
      <vt:lpstr>WkWorked</vt:lpstr>
    </vt:vector>
  </TitlesOfParts>
  <Company>AAco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 User</dc:creator>
  <cp:lastModifiedBy>FARRELL Rebecca</cp:lastModifiedBy>
  <cp:lastPrinted>2014-02-04T07:07:36Z</cp:lastPrinted>
  <dcterms:created xsi:type="dcterms:W3CDTF">2012-04-13T01:19:50Z</dcterms:created>
  <dcterms:modified xsi:type="dcterms:W3CDTF">2017-08-22T04:16:56Z</dcterms:modified>
</cp:coreProperties>
</file>