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20" windowHeight="6300" activeTab="0"/>
  </bookViews>
  <sheets>
    <sheet name="Marketing option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<sst xmlns="http://schemas.openxmlformats.org/spreadsheetml/2006/main" count="50" uniqueCount="38">
  <si>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Number of head</t>
  </si>
  <si>
    <t>Av. liveweight (kg)</t>
  </si>
  <si>
    <t>Dressing percentage</t>
  </si>
  <si>
    <t>Double deckers ($/km)</t>
  </si>
  <si>
    <t>Single deckers ($/km)</t>
  </si>
  <si>
    <t>K Wagons ($/wgn)</t>
  </si>
  <si>
    <t>Saleyard</t>
  </si>
  <si>
    <t>Direct</t>
  </si>
  <si>
    <t>Paddock</t>
  </si>
  <si>
    <t>Abbatoir</t>
  </si>
  <si>
    <t>Transaction levy</t>
  </si>
  <si>
    <t>N/A</t>
  </si>
  <si>
    <t xml:space="preserve">- </t>
  </si>
  <si>
    <t>TOTAL COSTS</t>
  </si>
  <si>
    <t>BREAKEVEN PRICE WITH :</t>
  </si>
  <si>
    <t>Price ($ per kg)</t>
  </si>
  <si>
    <t>Agent's commission (%)</t>
  </si>
  <si>
    <t>Yard fees ($ per head)</t>
  </si>
  <si>
    <t>Distance to delivery point (km)</t>
  </si>
  <si>
    <t>Number of K wagons</t>
  </si>
  <si>
    <t>Other</t>
  </si>
  <si>
    <t>Other costs per head</t>
  </si>
  <si>
    <t>Costs</t>
  </si>
  <si>
    <t>RANKING</t>
  </si>
  <si>
    <t>Lot description</t>
  </si>
  <si>
    <t>Transport costs</t>
  </si>
  <si>
    <t>Selling costs</t>
  </si>
  <si>
    <t>to</t>
  </si>
  <si>
    <t>sale</t>
  </si>
  <si>
    <t>Number of single deckers</t>
  </si>
  <si>
    <t>Number of double deckers</t>
  </si>
  <si>
    <t>Return on-farm</t>
  </si>
  <si>
    <t>Yard fees</t>
  </si>
  <si>
    <t>Total freight</t>
  </si>
  <si>
    <t>Agent's commission</t>
  </si>
  <si>
    <r>
      <t>NET RETURN ON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>FARM</t>
    </r>
  </si>
  <si>
    <r>
      <t>NET LIVE ON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>FARM($/kg)</t>
    </r>
  </si>
  <si>
    <t>Gross returns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</si>
</sst>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&quot;$&quot;#,##0.00"/>
    <numFmt numFmtId="176" formatCode="&quot;$&quot;#,##0.0"/>
    <numFmt numFmtId="177" formatCode="&quot;$&quot;#,##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39" fontId="0" fillId="0" borderId="0" xfId="0" applyAlignment="1">
      <alignment/>
    </xf>
    <xf numFmtId="39" fontId="5" fillId="0" borderId="0" xfId="0" applyFont="1" applyAlignment="1" applyProtection="1">
      <alignment/>
      <protection/>
    </xf>
    <xf numFmtId="39" fontId="5" fillId="0" borderId="0" xfId="0" applyFont="1" applyBorder="1" applyAlignment="1" applyProtection="1">
      <alignment/>
      <protection/>
    </xf>
    <xf numFmtId="175" fontId="5" fillId="18" borderId="10" xfId="0" applyNumberFormat="1" applyFont="1" applyFill="1" applyBorder="1" applyAlignment="1" applyProtection="1">
      <alignment horizontal="center"/>
      <protection locked="0"/>
    </xf>
    <xf numFmtId="175" fontId="5" fillId="18" borderId="11" xfId="0" applyNumberFormat="1" applyFont="1" applyFill="1" applyBorder="1" applyAlignment="1" applyProtection="1">
      <alignment horizontal="center"/>
      <protection locked="0"/>
    </xf>
    <xf numFmtId="175" fontId="5" fillId="18" borderId="12" xfId="0" applyNumberFormat="1" applyFont="1" applyFill="1" applyBorder="1" applyAlignment="1" applyProtection="1">
      <alignment horizontal="center"/>
      <protection locked="0"/>
    </xf>
    <xf numFmtId="3" fontId="5" fillId="18" borderId="10" xfId="0" applyNumberFormat="1" applyFont="1" applyFill="1" applyBorder="1" applyAlignment="1" applyProtection="1">
      <alignment horizontal="center"/>
      <protection locked="0"/>
    </xf>
    <xf numFmtId="3" fontId="5" fillId="18" borderId="11" xfId="0" applyNumberFormat="1" applyFont="1" applyFill="1" applyBorder="1" applyAlignment="1" applyProtection="1">
      <alignment horizontal="center"/>
      <protection locked="0"/>
    </xf>
    <xf numFmtId="39" fontId="5" fillId="0" borderId="0" xfId="0" applyFont="1" applyFill="1" applyBorder="1" applyAlignment="1" applyProtection="1">
      <alignment/>
      <protection/>
    </xf>
    <xf numFmtId="39" fontId="5" fillId="0" borderId="0" xfId="0" applyFont="1" applyFill="1" applyBorder="1" applyAlignment="1" applyProtection="1">
      <alignment horizontal="centerContinuous"/>
      <protection/>
    </xf>
    <xf numFmtId="166" fontId="5" fillId="0" borderId="0" xfId="0" applyNumberFormat="1" applyFont="1" applyBorder="1" applyAlignment="1" applyProtection="1">
      <alignment/>
      <protection/>
    </xf>
    <xf numFmtId="39" fontId="5" fillId="0" borderId="0" xfId="0" applyFont="1" applyBorder="1" applyAlignment="1" applyProtection="1">
      <alignment horizontal="right"/>
      <protection/>
    </xf>
    <xf numFmtId="10" fontId="5" fillId="18" borderId="11" xfId="0" applyNumberFormat="1" applyFont="1" applyFill="1" applyBorder="1" applyAlignment="1" applyProtection="1">
      <alignment horizontal="center"/>
      <protection locked="0"/>
    </xf>
    <xf numFmtId="39" fontId="7" fillId="14" borderId="13" xfId="0" applyFont="1" applyFill="1" applyBorder="1" applyAlignment="1" applyProtection="1">
      <alignment horizontal="center"/>
      <protection/>
    </xf>
    <xf numFmtId="175" fontId="5" fillId="18" borderId="14" xfId="0" applyNumberFormat="1" applyFont="1" applyFill="1" applyBorder="1" applyAlignment="1" applyProtection="1">
      <alignment horizontal="center"/>
      <protection locked="0"/>
    </xf>
    <xf numFmtId="175" fontId="5" fillId="18" borderId="13" xfId="0" applyNumberFormat="1" applyFont="1" applyFill="1" applyBorder="1" applyAlignment="1" applyProtection="1">
      <alignment horizontal="center"/>
      <protection locked="0"/>
    </xf>
    <xf numFmtId="39" fontId="7" fillId="14" borderId="14" xfId="0" applyFont="1" applyFill="1" applyBorder="1" applyAlignment="1" applyProtection="1">
      <alignment horizontal="center"/>
      <protection/>
    </xf>
    <xf numFmtId="3" fontId="5" fillId="18" borderId="12" xfId="0" applyNumberFormat="1" applyFont="1" applyFill="1" applyBorder="1" applyAlignment="1" applyProtection="1">
      <alignment horizontal="center"/>
      <protection locked="0"/>
    </xf>
    <xf numFmtId="175" fontId="5" fillId="18" borderId="15" xfId="0" applyNumberFormat="1" applyFont="1" applyFill="1" applyBorder="1" applyAlignment="1" applyProtection="1">
      <alignment horizontal="center"/>
      <protection locked="0"/>
    </xf>
    <xf numFmtId="10" fontId="5" fillId="18" borderId="13" xfId="0" applyNumberFormat="1" applyFont="1" applyFill="1" applyBorder="1" applyAlignment="1" applyProtection="1">
      <alignment horizontal="center"/>
      <protection locked="0"/>
    </xf>
    <xf numFmtId="39" fontId="7" fillId="14" borderId="16" xfId="0" applyFont="1" applyFill="1" applyBorder="1" applyAlignment="1" applyProtection="1">
      <alignment horizontal="center"/>
      <protection/>
    </xf>
    <xf numFmtId="10" fontId="5" fillId="18" borderId="15" xfId="0" applyNumberFormat="1" applyFont="1" applyFill="1" applyBorder="1" applyAlignment="1" applyProtection="1">
      <alignment horizontal="center"/>
      <protection locked="0"/>
    </xf>
    <xf numFmtId="39" fontId="5" fillId="0" borderId="0" xfId="0" applyFont="1" applyFill="1" applyBorder="1" applyAlignment="1">
      <alignment horizontal="fill"/>
    </xf>
    <xf numFmtId="39" fontId="5" fillId="0" borderId="0" xfId="0" applyFont="1" applyFill="1" applyBorder="1" applyAlignment="1">
      <alignment horizontal="center"/>
    </xf>
    <xf numFmtId="39" fontId="5" fillId="0" borderId="0" xfId="0" applyFont="1" applyBorder="1" applyAlignment="1">
      <alignment horizontal="center"/>
    </xf>
    <xf numFmtId="164" fontId="7" fillId="14" borderId="17" xfId="0" applyNumberFormat="1" applyFont="1" applyFill="1" applyBorder="1" applyAlignment="1" applyProtection="1">
      <alignment horizontal="center"/>
      <protection/>
    </xf>
    <xf numFmtId="164" fontId="7" fillId="14" borderId="18" xfId="0" applyNumberFormat="1" applyFont="1" applyFill="1" applyBorder="1" applyAlignment="1" applyProtection="1">
      <alignment horizontal="center"/>
      <protection/>
    </xf>
    <xf numFmtId="166" fontId="7" fillId="14" borderId="10" xfId="0" applyNumberFormat="1" applyFont="1" applyFill="1" applyBorder="1" applyAlignment="1" applyProtection="1">
      <alignment horizontal="center"/>
      <protection/>
    </xf>
    <xf numFmtId="166" fontId="7" fillId="14" borderId="11" xfId="0" applyNumberFormat="1" applyFont="1" applyFill="1" applyBorder="1" applyAlignment="1" applyProtection="1">
      <alignment horizontal="center"/>
      <protection/>
    </xf>
    <xf numFmtId="39" fontId="5" fillId="0" borderId="19" xfId="0" applyFont="1" applyBorder="1" applyAlignment="1" applyProtection="1">
      <alignment/>
      <protection/>
    </xf>
    <xf numFmtId="39" fontId="5" fillId="0" borderId="20" xfId="0" applyFont="1" applyBorder="1" applyAlignment="1" applyProtection="1">
      <alignment horizontal="left"/>
      <protection/>
    </xf>
    <xf numFmtId="175" fontId="5" fillId="18" borderId="21" xfId="0" applyNumberFormat="1" applyFont="1" applyFill="1" applyBorder="1" applyAlignment="1" applyProtection="1">
      <alignment horizontal="center"/>
      <protection locked="0"/>
    </xf>
    <xf numFmtId="39" fontId="5" fillId="0" borderId="19" xfId="0" applyFont="1" applyBorder="1" applyAlignment="1" applyProtection="1">
      <alignment horizontal="left"/>
      <protection/>
    </xf>
    <xf numFmtId="175" fontId="5" fillId="18" borderId="22" xfId="0" applyNumberFormat="1" applyFont="1" applyFill="1" applyBorder="1" applyAlignment="1" applyProtection="1">
      <alignment horizontal="center"/>
      <protection locked="0"/>
    </xf>
    <xf numFmtId="10" fontId="5" fillId="18" borderId="22" xfId="0" applyNumberFormat="1" applyFont="1" applyFill="1" applyBorder="1" applyAlignment="1" applyProtection="1">
      <alignment horizontal="center"/>
      <protection locked="0"/>
    </xf>
    <xf numFmtId="39" fontId="5" fillId="0" borderId="23" xfId="0" applyFont="1" applyBorder="1" applyAlignment="1" applyProtection="1">
      <alignment horizontal="left"/>
      <protection/>
    </xf>
    <xf numFmtId="175" fontId="5" fillId="18" borderId="24" xfId="0" applyNumberFormat="1" applyFont="1" applyFill="1" applyBorder="1" applyAlignment="1" applyProtection="1">
      <alignment horizontal="center"/>
      <protection locked="0"/>
    </xf>
    <xf numFmtId="39" fontId="5" fillId="0" borderId="25" xfId="0" applyFont="1" applyBorder="1" applyAlignment="1" applyProtection="1">
      <alignment horizontal="right"/>
      <protection/>
    </xf>
    <xf numFmtId="3" fontId="5" fillId="18" borderId="21" xfId="0" applyNumberFormat="1" applyFont="1" applyFill="1" applyBorder="1" applyAlignment="1" applyProtection="1">
      <alignment horizontal="center"/>
      <protection locked="0"/>
    </xf>
    <xf numFmtId="3" fontId="5" fillId="18" borderId="22" xfId="0" applyNumberFormat="1" applyFont="1" applyFill="1" applyBorder="1" applyAlignment="1" applyProtection="1">
      <alignment horizontal="center"/>
      <protection locked="0"/>
    </xf>
    <xf numFmtId="39" fontId="5" fillId="0" borderId="19" xfId="0" applyFont="1" applyBorder="1" applyAlignment="1" applyProtection="1" quotePrefix="1">
      <alignment horizontal="left"/>
      <protection/>
    </xf>
    <xf numFmtId="3" fontId="5" fillId="18" borderId="24" xfId="0" applyNumberFormat="1" applyFont="1" applyFill="1" applyBorder="1" applyAlignment="1" applyProtection="1">
      <alignment horizontal="center"/>
      <protection locked="0"/>
    </xf>
    <xf numFmtId="39" fontId="5" fillId="0" borderId="25" xfId="0" applyFont="1" applyBorder="1" applyAlignment="1" applyProtection="1">
      <alignment/>
      <protection/>
    </xf>
    <xf numFmtId="39" fontId="5" fillId="0" borderId="26" xfId="0" applyFont="1" applyBorder="1" applyAlignment="1" applyProtection="1">
      <alignment horizontal="left"/>
      <protection/>
    </xf>
    <xf numFmtId="166" fontId="5" fillId="18" borderId="27" xfId="0" applyNumberFormat="1" applyFont="1" applyFill="1" applyBorder="1" applyAlignment="1" applyProtection="1">
      <alignment horizontal="center"/>
      <protection locked="0"/>
    </xf>
    <xf numFmtId="166" fontId="5" fillId="18" borderId="28" xfId="0" applyNumberFormat="1" applyFont="1" applyFill="1" applyBorder="1" applyAlignment="1" applyProtection="1">
      <alignment horizontal="center"/>
      <protection locked="0"/>
    </xf>
    <xf numFmtId="39" fontId="5" fillId="16" borderId="29" xfId="0" applyFont="1" applyFill="1" applyBorder="1" applyAlignment="1" applyProtection="1">
      <alignment horizontal="center"/>
      <protection/>
    </xf>
    <xf numFmtId="39" fontId="5" fillId="16" borderId="29" xfId="0" applyFont="1" applyFill="1" applyBorder="1" applyAlignment="1" applyProtection="1">
      <alignment horizontal="center"/>
      <protection locked="0"/>
    </xf>
    <xf numFmtId="39" fontId="5" fillId="16" borderId="30" xfId="0" applyFont="1" applyFill="1" applyBorder="1" applyAlignment="1" applyProtection="1">
      <alignment horizontal="center"/>
      <protection locked="0"/>
    </xf>
    <xf numFmtId="39" fontId="7" fillId="16" borderId="19" xfId="0" applyFont="1" applyFill="1" applyBorder="1" applyAlignment="1" applyProtection="1">
      <alignment/>
      <protection/>
    </xf>
    <xf numFmtId="39" fontId="5" fillId="16" borderId="0" xfId="0" applyFont="1" applyFill="1" applyBorder="1" applyAlignment="1" applyProtection="1">
      <alignment horizontal="center"/>
      <protection/>
    </xf>
    <xf numFmtId="39" fontId="5" fillId="16" borderId="25" xfId="0" applyFont="1" applyFill="1" applyBorder="1" applyAlignment="1" applyProtection="1">
      <alignment horizontal="center"/>
      <protection/>
    </xf>
    <xf numFmtId="39" fontId="7" fillId="16" borderId="23" xfId="0" applyFont="1" applyFill="1" applyBorder="1" applyAlignment="1" applyProtection="1">
      <alignment/>
      <protection/>
    </xf>
    <xf numFmtId="39" fontId="5" fillId="16" borderId="31" xfId="0" applyFont="1" applyFill="1" applyBorder="1" applyAlignment="1" applyProtection="1">
      <alignment horizontal="center"/>
      <protection/>
    </xf>
    <xf numFmtId="39" fontId="5" fillId="16" borderId="32" xfId="0" applyFont="1" applyFill="1" applyBorder="1" applyAlignment="1" applyProtection="1">
      <alignment horizontal="center"/>
      <protection/>
    </xf>
    <xf numFmtId="39" fontId="7" fillId="16" borderId="33" xfId="0" applyFont="1" applyFill="1" applyBorder="1" applyAlignment="1" applyProtection="1">
      <alignment/>
      <protection/>
    </xf>
    <xf numFmtId="9" fontId="5" fillId="18" borderId="24" xfId="0" applyNumberFormat="1" applyFont="1" applyFill="1" applyBorder="1" applyAlignment="1" applyProtection="1">
      <alignment horizontal="center"/>
      <protection locked="0"/>
    </xf>
    <xf numFmtId="39" fontId="7" fillId="16" borderId="34" xfId="0" applyFont="1" applyFill="1" applyBorder="1" applyAlignment="1" applyProtection="1">
      <alignment horizontal="center"/>
      <protection/>
    </xf>
    <xf numFmtId="39" fontId="5" fillId="0" borderId="35" xfId="0" applyFont="1" applyBorder="1" applyAlignment="1" applyProtection="1">
      <alignment horizontal="left"/>
      <protection/>
    </xf>
    <xf numFmtId="175" fontId="5" fillId="18" borderId="36" xfId="0" applyNumberFormat="1" applyFont="1" applyFill="1" applyBorder="1" applyAlignment="1" applyProtection="1">
      <alignment horizontal="center"/>
      <protection locked="0"/>
    </xf>
    <xf numFmtId="39" fontId="5" fillId="16" borderId="0" xfId="0" applyFont="1" applyFill="1" applyBorder="1" applyAlignment="1">
      <alignment horizontal="center"/>
    </xf>
    <xf numFmtId="164" fontId="5" fillId="16" borderId="37" xfId="0" applyNumberFormat="1" applyFont="1" applyFill="1" applyBorder="1" applyAlignment="1" applyProtection="1">
      <alignment horizontal="center"/>
      <protection/>
    </xf>
    <xf numFmtId="166" fontId="5" fillId="16" borderId="31" xfId="0" applyNumberFormat="1" applyFont="1" applyFill="1" applyBorder="1" applyAlignment="1" applyProtection="1">
      <alignment horizontal="center"/>
      <protection/>
    </xf>
    <xf numFmtId="39" fontId="5" fillId="16" borderId="18" xfId="0" applyFont="1" applyFill="1" applyBorder="1" applyAlignment="1">
      <alignment horizontal="center"/>
    </xf>
    <xf numFmtId="39" fontId="0" fillId="16" borderId="0" xfId="0" applyFill="1" applyAlignment="1">
      <alignment/>
    </xf>
    <xf numFmtId="39" fontId="5" fillId="16" borderId="0" xfId="0" applyFont="1" applyFill="1" applyAlignment="1" applyProtection="1">
      <alignment/>
      <protection/>
    </xf>
    <xf numFmtId="39" fontId="5" fillId="16" borderId="29" xfId="0" applyFont="1" applyFill="1" applyBorder="1" applyAlignment="1">
      <alignment horizontal="center"/>
    </xf>
    <xf numFmtId="39" fontId="5" fillId="16" borderId="30" xfId="0" applyFont="1" applyFill="1" applyBorder="1" applyAlignment="1">
      <alignment horizontal="center"/>
    </xf>
    <xf numFmtId="39" fontId="5" fillId="16" borderId="19" xfId="0" applyFont="1" applyFill="1" applyBorder="1" applyAlignment="1">
      <alignment/>
    </xf>
    <xf numFmtId="39" fontId="5" fillId="16" borderId="25" xfId="0" applyFont="1" applyFill="1" applyBorder="1" applyAlignment="1">
      <alignment horizontal="center"/>
    </xf>
    <xf numFmtId="39" fontId="7" fillId="14" borderId="38" xfId="0" applyFont="1" applyFill="1" applyBorder="1" applyAlignment="1">
      <alignment horizontal="left"/>
    </xf>
    <xf numFmtId="164" fontId="7" fillId="14" borderId="39" xfId="0" applyNumberFormat="1" applyFont="1" applyFill="1" applyBorder="1" applyAlignment="1" applyProtection="1">
      <alignment horizontal="center"/>
      <protection/>
    </xf>
    <xf numFmtId="39" fontId="5" fillId="0" borderId="19" xfId="0" applyFont="1" applyBorder="1" applyAlignment="1">
      <alignment horizontal="fill"/>
    </xf>
    <xf numFmtId="39" fontId="5" fillId="0" borderId="25" xfId="0" applyFont="1" applyBorder="1" applyAlignment="1">
      <alignment horizontal="center"/>
    </xf>
    <xf numFmtId="39" fontId="5" fillId="0" borderId="20" xfId="0" applyFont="1" applyBorder="1" applyAlignment="1">
      <alignment horizontal="left"/>
    </xf>
    <xf numFmtId="39" fontId="5" fillId="0" borderId="19" xfId="0" applyFont="1" applyBorder="1" applyAlignment="1">
      <alignment horizontal="left"/>
    </xf>
    <xf numFmtId="39" fontId="5" fillId="0" borderId="23" xfId="0" applyFont="1" applyBorder="1" applyAlignment="1">
      <alignment horizontal="left"/>
    </xf>
    <xf numFmtId="164" fontId="7" fillId="14" borderId="34" xfId="0" applyNumberFormat="1" applyFont="1" applyFill="1" applyBorder="1" applyAlignment="1" applyProtection="1">
      <alignment horizontal="center"/>
      <protection/>
    </xf>
    <xf numFmtId="39" fontId="5" fillId="16" borderId="20" xfId="0" applyFont="1" applyFill="1" applyBorder="1" applyAlignment="1">
      <alignment horizontal="left"/>
    </xf>
    <xf numFmtId="164" fontId="5" fillId="16" borderId="40" xfId="0" applyNumberFormat="1" applyFont="1" applyFill="1" applyBorder="1" applyAlignment="1" applyProtection="1">
      <alignment horizontal="center"/>
      <protection/>
    </xf>
    <xf numFmtId="39" fontId="5" fillId="16" borderId="23" xfId="0" applyFont="1" applyFill="1" applyBorder="1" applyAlignment="1">
      <alignment horizontal="left"/>
    </xf>
    <xf numFmtId="166" fontId="5" fillId="16" borderId="32" xfId="0" applyNumberFormat="1" applyFont="1" applyFill="1" applyBorder="1" applyAlignment="1" applyProtection="1">
      <alignment horizontal="center"/>
      <protection/>
    </xf>
    <xf numFmtId="39" fontId="5" fillId="0" borderId="19" xfId="0" applyFont="1" applyBorder="1" applyAlignment="1">
      <alignment/>
    </xf>
    <xf numFmtId="39" fontId="8" fillId="0" borderId="19" xfId="0" applyFont="1" applyBorder="1" applyAlignment="1">
      <alignment horizontal="left"/>
    </xf>
    <xf numFmtId="39" fontId="5" fillId="16" borderId="38" xfId="0" applyFont="1" applyFill="1" applyBorder="1" applyAlignment="1">
      <alignment horizontal="left"/>
    </xf>
    <xf numFmtId="39" fontId="5" fillId="16" borderId="34" xfId="0" applyFont="1" applyFill="1" applyBorder="1" applyAlignment="1">
      <alignment horizontal="center"/>
    </xf>
    <xf numFmtId="166" fontId="7" fillId="14" borderId="21" xfId="0" applyNumberFormat="1" applyFont="1" applyFill="1" applyBorder="1" applyAlignment="1" applyProtection="1">
      <alignment horizontal="center"/>
      <protection/>
    </xf>
    <xf numFmtId="166" fontId="7" fillId="14" borderId="22" xfId="0" applyNumberFormat="1" applyFont="1" applyFill="1" applyBorder="1" applyAlignment="1" applyProtection="1">
      <alignment horizontal="center"/>
      <protection/>
    </xf>
    <xf numFmtId="39" fontId="5" fillId="0" borderId="35" xfId="0" applyFont="1" applyBorder="1" applyAlignment="1">
      <alignment horizontal="left"/>
    </xf>
    <xf numFmtId="166" fontId="7" fillId="14" borderId="41" xfId="0" applyNumberFormat="1" applyFont="1" applyFill="1" applyBorder="1" applyAlignment="1" applyProtection="1">
      <alignment horizontal="center"/>
      <protection/>
    </xf>
    <xf numFmtId="166" fontId="7" fillId="14" borderId="36" xfId="0" applyNumberFormat="1" applyFont="1" applyFill="1" applyBorder="1" applyAlignment="1" applyProtection="1">
      <alignment horizontal="center"/>
      <protection/>
    </xf>
    <xf numFmtId="177" fontId="7" fillId="14" borderId="10" xfId="0" applyNumberFormat="1" applyFont="1" applyFill="1" applyBorder="1" applyAlignment="1" applyProtection="1">
      <alignment horizontal="center"/>
      <protection/>
    </xf>
    <xf numFmtId="177" fontId="7" fillId="14" borderId="21" xfId="0" applyNumberFormat="1" applyFont="1" applyFill="1" applyBorder="1" applyAlignment="1" applyProtection="1">
      <alignment horizontal="center"/>
      <protection/>
    </xf>
    <xf numFmtId="177" fontId="7" fillId="14" borderId="11" xfId="0" applyNumberFormat="1" applyFont="1" applyFill="1" applyBorder="1" applyAlignment="1" applyProtection="1">
      <alignment horizontal="center"/>
      <protection/>
    </xf>
    <xf numFmtId="177" fontId="7" fillId="14" borderId="11" xfId="0" applyNumberFormat="1" applyFont="1" applyFill="1" applyBorder="1" applyAlignment="1">
      <alignment horizontal="center"/>
    </xf>
    <xf numFmtId="177" fontId="7" fillId="14" borderId="22" xfId="0" applyNumberFormat="1" applyFont="1" applyFill="1" applyBorder="1" applyAlignment="1" applyProtection="1">
      <alignment horizontal="center"/>
      <protection/>
    </xf>
    <xf numFmtId="177" fontId="7" fillId="14" borderId="12" xfId="0" applyNumberFormat="1" applyFont="1" applyFill="1" applyBorder="1" applyAlignment="1" applyProtection="1">
      <alignment horizontal="center"/>
      <protection/>
    </xf>
    <xf numFmtId="177" fontId="7" fillId="14" borderId="24" xfId="0" applyNumberFormat="1" applyFont="1" applyFill="1" applyBorder="1" applyAlignment="1" applyProtection="1">
      <alignment horizontal="center"/>
      <protection/>
    </xf>
    <xf numFmtId="39" fontId="10" fillId="0" borderId="17" xfId="0" applyFont="1" applyFill="1" applyBorder="1" applyAlignment="1">
      <alignment/>
    </xf>
    <xf numFmtId="39" fontId="10" fillId="0" borderId="17" xfId="0" applyFont="1" applyBorder="1" applyAlignment="1">
      <alignment/>
    </xf>
    <xf numFmtId="39" fontId="10" fillId="0" borderId="39" xfId="0" applyFont="1" applyBorder="1" applyAlignment="1">
      <alignment/>
    </xf>
    <xf numFmtId="39" fontId="9" fillId="16" borderId="42" xfId="0" applyFont="1" applyFill="1" applyBorder="1" applyAlignment="1">
      <alignment/>
    </xf>
    <xf numFmtId="39" fontId="9" fillId="16" borderId="42" xfId="0" applyFont="1" applyFill="1" applyBorder="1" applyAlignment="1" applyProtection="1">
      <alignment horizontal="left"/>
      <protection/>
    </xf>
    <xf numFmtId="39" fontId="9" fillId="16" borderId="43" xfId="0" applyFont="1" applyFill="1" applyBorder="1" applyAlignment="1" applyProtection="1">
      <alignment/>
      <protection/>
    </xf>
    <xf numFmtId="39" fontId="9" fillId="16" borderId="38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9525</xdr:colOff>
      <xdr:row>4</xdr:row>
      <xdr:rowOff>190500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0"/>
          <a:ext cx="52006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Cattle marketing ready reckoner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What's the best option?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Alan Jamieson and Tim Ryan (DAFF, Rockhampton)</a:t>
          </a:r>
        </a:p>
      </xdr:txBody>
    </xdr:sp>
    <xdr:clientData/>
  </xdr:twoCellAnchor>
  <xdr:twoCellAnchor>
    <xdr:from>
      <xdr:col>0</xdr:col>
      <xdr:colOff>866775</xdr:colOff>
      <xdr:row>46</xdr:row>
      <xdr:rowOff>114300</xdr:rowOff>
    </xdr:from>
    <xdr:to>
      <xdr:col>0</xdr:col>
      <xdr:colOff>1905000</xdr:colOff>
      <xdr:row>46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866775" y="9582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0</xdr:row>
      <xdr:rowOff>76200</xdr:rowOff>
    </xdr:from>
    <xdr:to>
      <xdr:col>3</xdr:col>
      <xdr:colOff>295275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6200"/>
          <a:ext cx="1314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</xdr:row>
      <xdr:rowOff>180975</xdr:rowOff>
    </xdr:from>
    <xdr:to>
      <xdr:col>4</xdr:col>
      <xdr:colOff>19050</xdr:colOff>
      <xdr:row>11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514975" y="1647825"/>
          <a:ext cx="18383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provided here is an example only and should be revised to reflect your particular situation.</a:t>
          </a:r>
        </a:p>
      </xdr:txBody>
    </xdr:sp>
    <xdr:clientData/>
  </xdr:twoCellAnchor>
  <xdr:twoCellAnchor>
    <xdr:from>
      <xdr:col>4</xdr:col>
      <xdr:colOff>133350</xdr:colOff>
      <xdr:row>7</xdr:row>
      <xdr:rowOff>180975</xdr:rowOff>
    </xdr:from>
    <xdr:to>
      <xdr:col>8</xdr:col>
      <xdr:colOff>314325</xdr:colOff>
      <xdr:row>11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67600" y="1647825"/>
          <a:ext cx="34480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 of Queensland accepts no responsibility for decisions or actions  taken as a result of any data, information, statement or advice, expressed or implied, contained in, or derived from these spreadsheets.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7:G78"/>
  <sheetViews>
    <sheetView showGridLines="0" tabSelected="1" zoomScale="75" zoomScaleNormal="75" zoomScalePageLayoutView="0" workbookViewId="0" topLeftCell="A1">
      <selection activeCell="B8" sqref="B8"/>
    </sheetView>
  </sheetViews>
  <sheetFormatPr defaultColWidth="11.77734375" defaultRowHeight="15"/>
  <cols>
    <col min="1" max="1" width="47.6640625" style="1" customWidth="1"/>
    <col min="2" max="2" width="12.99609375" style="1" customWidth="1"/>
    <col min="3" max="4" width="12.4453125" style="1" customWidth="1"/>
    <col min="5" max="7" width="10.77734375" style="1" customWidth="1"/>
    <col min="8" max="8" width="5.77734375" style="1" customWidth="1"/>
    <col min="9" max="16384" width="11.77734375" style="1" customWidth="1"/>
  </cols>
  <sheetData>
    <row r="1" ht="15.75"/>
    <row r="2" ht="15.75"/>
    <row r="3" ht="15.75"/>
    <row r="4" ht="15.75"/>
    <row r="5" ht="15.75"/>
    <row r="6" ht="16.5" thickBot="1"/>
    <row r="7" spans="1:2" ht="20.25">
      <c r="A7" s="103" t="s">
        <v>24</v>
      </c>
      <c r="B7" s="55"/>
    </row>
    <row r="8" spans="1:2" ht="15.75">
      <c r="A8" s="30" t="s">
        <v>0</v>
      </c>
      <c r="B8" s="38">
        <v>100</v>
      </c>
    </row>
    <row r="9" spans="1:2" ht="15.75">
      <c r="A9" s="32" t="s">
        <v>1</v>
      </c>
      <c r="B9" s="39">
        <v>550</v>
      </c>
    </row>
    <row r="10" spans="1:2" ht="15.75">
      <c r="A10" s="35" t="s">
        <v>2</v>
      </c>
      <c r="B10" s="56">
        <v>0.54</v>
      </c>
    </row>
    <row r="11" spans="1:2" ht="20.25">
      <c r="A11" s="104" t="s">
        <v>25</v>
      </c>
      <c r="B11" s="57"/>
    </row>
    <row r="12" spans="1:2" ht="15.75">
      <c r="A12" s="30" t="s">
        <v>3</v>
      </c>
      <c r="B12" s="31">
        <v>2.9</v>
      </c>
    </row>
    <row r="13" spans="1:2" ht="15.75">
      <c r="A13" s="32" t="s">
        <v>4</v>
      </c>
      <c r="B13" s="33">
        <v>2.4</v>
      </c>
    </row>
    <row r="14" spans="1:2" ht="16.5" thickBot="1">
      <c r="A14" s="58" t="s">
        <v>5</v>
      </c>
      <c r="B14" s="59">
        <v>20</v>
      </c>
    </row>
    <row r="15" spans="2:5" ht="16.5" thickBot="1">
      <c r="B15" s="8"/>
      <c r="C15" s="9"/>
      <c r="D15" s="9"/>
      <c r="E15" s="8"/>
    </row>
    <row r="16" spans="1:6" ht="20.25">
      <c r="A16" s="102" t="s">
        <v>26</v>
      </c>
      <c r="B16" s="46" t="s">
        <v>6</v>
      </c>
      <c r="C16" s="46" t="s">
        <v>7</v>
      </c>
      <c r="D16" s="46" t="s">
        <v>8</v>
      </c>
      <c r="E16" s="47" t="s">
        <v>20</v>
      </c>
      <c r="F16" s="48" t="s">
        <v>20</v>
      </c>
    </row>
    <row r="17" spans="1:6" ht="15.75">
      <c r="A17" s="49"/>
      <c r="B17" s="50"/>
      <c r="C17" s="50" t="s">
        <v>27</v>
      </c>
      <c r="D17" s="50" t="s">
        <v>28</v>
      </c>
      <c r="E17" s="50"/>
      <c r="F17" s="51"/>
    </row>
    <row r="18" spans="1:6" ht="15.75">
      <c r="A18" s="52"/>
      <c r="B18" s="53"/>
      <c r="C18" s="53" t="s">
        <v>9</v>
      </c>
      <c r="D18" s="53"/>
      <c r="E18" s="53"/>
      <c r="F18" s="54"/>
    </row>
    <row r="19" spans="1:6" ht="15.75">
      <c r="A19" s="30" t="s">
        <v>15</v>
      </c>
      <c r="B19" s="3">
        <v>1.3</v>
      </c>
      <c r="C19" s="14">
        <v>2.25</v>
      </c>
      <c r="D19" s="14">
        <v>1.25</v>
      </c>
      <c r="E19" s="14">
        <v>1.15</v>
      </c>
      <c r="F19" s="31">
        <v>2.3025</v>
      </c>
    </row>
    <row r="20" spans="1:6" ht="15.75">
      <c r="A20" s="32" t="s">
        <v>10</v>
      </c>
      <c r="B20" s="4">
        <v>5</v>
      </c>
      <c r="C20" s="15">
        <v>5</v>
      </c>
      <c r="D20" s="18">
        <v>5</v>
      </c>
      <c r="E20" s="18">
        <v>5</v>
      </c>
      <c r="F20" s="33">
        <v>5</v>
      </c>
    </row>
    <row r="21" spans="1:6" ht="15.75">
      <c r="A21" s="32" t="s">
        <v>16</v>
      </c>
      <c r="B21" s="12">
        <v>0.05</v>
      </c>
      <c r="C21" s="16" t="s">
        <v>11</v>
      </c>
      <c r="D21" s="19">
        <v>0.025</v>
      </c>
      <c r="E21" s="21">
        <v>0.025</v>
      </c>
      <c r="F21" s="34">
        <v>0.025</v>
      </c>
    </row>
    <row r="22" spans="1:6" ht="15.75">
      <c r="A22" s="35" t="s">
        <v>17</v>
      </c>
      <c r="B22" s="5">
        <v>2.5</v>
      </c>
      <c r="C22" s="13" t="s">
        <v>11</v>
      </c>
      <c r="D22" s="20" t="s">
        <v>11</v>
      </c>
      <c r="E22" s="15">
        <v>0</v>
      </c>
      <c r="F22" s="36">
        <v>0</v>
      </c>
    </row>
    <row r="23" spans="1:6" ht="15.75">
      <c r="A23" s="32"/>
      <c r="B23" s="10"/>
      <c r="C23" s="11"/>
      <c r="D23" s="11"/>
      <c r="E23" s="11"/>
      <c r="F23" s="37"/>
    </row>
    <row r="24" spans="1:6" ht="15.75">
      <c r="A24" s="30" t="s">
        <v>29</v>
      </c>
      <c r="B24" s="6">
        <v>1</v>
      </c>
      <c r="C24" s="6">
        <v>1</v>
      </c>
      <c r="D24" s="6">
        <v>0</v>
      </c>
      <c r="E24" s="6">
        <v>0</v>
      </c>
      <c r="F24" s="38">
        <v>0</v>
      </c>
    </row>
    <row r="25" spans="1:6" ht="15.75">
      <c r="A25" s="32" t="s">
        <v>30</v>
      </c>
      <c r="B25" s="7">
        <v>2</v>
      </c>
      <c r="C25" s="7">
        <v>2</v>
      </c>
      <c r="D25" s="7">
        <v>0</v>
      </c>
      <c r="E25" s="7">
        <v>0</v>
      </c>
      <c r="F25" s="39">
        <v>0</v>
      </c>
    </row>
    <row r="26" spans="1:6" ht="15.75">
      <c r="A26" s="40" t="s">
        <v>18</v>
      </c>
      <c r="B26" s="7">
        <v>180</v>
      </c>
      <c r="C26" s="7">
        <v>165</v>
      </c>
      <c r="D26" s="7">
        <v>0</v>
      </c>
      <c r="E26" s="7">
        <v>0</v>
      </c>
      <c r="F26" s="39">
        <v>0</v>
      </c>
    </row>
    <row r="27" spans="1:6" ht="15.75">
      <c r="A27" s="35" t="s">
        <v>19</v>
      </c>
      <c r="B27" s="17">
        <v>0</v>
      </c>
      <c r="C27" s="17">
        <v>0</v>
      </c>
      <c r="D27" s="17">
        <v>0</v>
      </c>
      <c r="E27" s="17">
        <v>0</v>
      </c>
      <c r="F27" s="41">
        <v>0</v>
      </c>
    </row>
    <row r="28" spans="1:6" ht="15.75">
      <c r="A28" s="29"/>
      <c r="B28" s="8"/>
      <c r="C28" s="8"/>
      <c r="D28" s="2"/>
      <c r="E28" s="2"/>
      <c r="F28" s="42"/>
    </row>
    <row r="29" spans="1:6" ht="16.5" thickBot="1">
      <c r="A29" s="43" t="s">
        <v>21</v>
      </c>
      <c r="B29" s="44">
        <v>0</v>
      </c>
      <c r="C29" s="44">
        <v>0</v>
      </c>
      <c r="D29" s="44">
        <v>0</v>
      </c>
      <c r="E29" s="44">
        <v>3</v>
      </c>
      <c r="F29" s="45">
        <v>3</v>
      </c>
    </row>
    <row r="31" spans="1:6" ht="16.5" thickBot="1">
      <c r="A31" s="22"/>
      <c r="B31" s="23"/>
      <c r="C31" s="23"/>
      <c r="D31" s="23"/>
      <c r="E31" s="23"/>
      <c r="F31" s="23"/>
    </row>
    <row r="32" spans="1:6" ht="20.25">
      <c r="A32" s="101" t="s">
        <v>31</v>
      </c>
      <c r="B32" s="66" t="str">
        <f>'Marketing options'!B16</f>
        <v>Saleyard</v>
      </c>
      <c r="C32" s="66" t="str">
        <f>'Marketing options'!C16</f>
        <v>Direct</v>
      </c>
      <c r="D32" s="66" t="str">
        <f>'Marketing options'!D16</f>
        <v>Paddock</v>
      </c>
      <c r="E32" s="66" t="str">
        <f>'Marketing options'!E16</f>
        <v>Other</v>
      </c>
      <c r="F32" s="67" t="str">
        <f>'Marketing options'!F16</f>
        <v>Other</v>
      </c>
    </row>
    <row r="33" spans="1:6" ht="15.75">
      <c r="A33" s="68"/>
      <c r="B33" s="60"/>
      <c r="C33" s="60" t="str">
        <f>'Marketing options'!C17</f>
        <v>to</v>
      </c>
      <c r="D33" s="60" t="str">
        <f>'Marketing options'!D17</f>
        <v>sale</v>
      </c>
      <c r="E33" s="60"/>
      <c r="F33" s="69"/>
    </row>
    <row r="34" spans="1:6" ht="15.75">
      <c r="A34" s="68"/>
      <c r="B34" s="60"/>
      <c r="C34" s="60" t="str">
        <f>'Marketing options'!C18</f>
        <v>Abbatoir</v>
      </c>
      <c r="D34" s="60"/>
      <c r="E34" s="60"/>
      <c r="F34" s="69"/>
    </row>
    <row r="35" spans="1:6" ht="15.75">
      <c r="A35" s="70" t="s">
        <v>37</v>
      </c>
      <c r="B35" s="25">
        <f>'Marketing options'!B19*'Marketing options'!$B$8*'Marketing options'!$B$9</f>
        <v>71500</v>
      </c>
      <c r="C35" s="25">
        <f>'Marketing options'!C19*'Marketing options'!B8*'Marketing options'!B9*'Marketing options'!B10</f>
        <v>66825</v>
      </c>
      <c r="D35" s="25">
        <f>'Marketing options'!D19*'Marketing options'!B8*'Marketing options'!B9</f>
        <v>68750</v>
      </c>
      <c r="E35" s="25">
        <f>'Marketing options'!E19*'Marketing options'!B9*'Marketing options'!B8</f>
        <v>63250</v>
      </c>
      <c r="F35" s="71">
        <f>'Marketing options'!F19*'Marketing options'!B8*'Marketing options'!B9*'Marketing options'!B10</f>
        <v>68384.25000000001</v>
      </c>
    </row>
    <row r="36" spans="1:6" ht="15.75">
      <c r="A36" s="84" t="s">
        <v>22</v>
      </c>
      <c r="B36" s="63"/>
      <c r="C36" s="63"/>
      <c r="D36" s="63"/>
      <c r="E36" s="63"/>
      <c r="F36" s="85"/>
    </row>
    <row r="37" spans="1:6" ht="15.75">
      <c r="A37" s="74" t="s">
        <v>10</v>
      </c>
      <c r="B37" s="91">
        <f>'Marketing options'!$B$8*'Marketing options'!B20</f>
        <v>500</v>
      </c>
      <c r="C37" s="91">
        <f>'Marketing options'!$B$8*'Marketing options'!C20</f>
        <v>500</v>
      </c>
      <c r="D37" s="91">
        <f>'Marketing options'!$B$8*'Marketing options'!D20</f>
        <v>500</v>
      </c>
      <c r="E37" s="91">
        <f>'Marketing options'!$B$8*'Marketing options'!E20</f>
        <v>500</v>
      </c>
      <c r="F37" s="92">
        <f>'Marketing options'!$B$8*'Marketing options'!F20</f>
        <v>500</v>
      </c>
    </row>
    <row r="38" spans="1:6" ht="15.75">
      <c r="A38" s="75" t="s">
        <v>32</v>
      </c>
      <c r="B38" s="93">
        <f>'Marketing options'!$B$8*'Marketing options'!B22</f>
        <v>250</v>
      </c>
      <c r="C38" s="94" t="s">
        <v>12</v>
      </c>
      <c r="D38" s="94" t="s">
        <v>12</v>
      </c>
      <c r="E38" s="93">
        <f>'Marketing options'!$B$8*'Marketing options'!E22</f>
        <v>0</v>
      </c>
      <c r="F38" s="95">
        <f>'Marketing options'!$B$8*'Marketing options'!F22</f>
        <v>0</v>
      </c>
    </row>
    <row r="39" spans="1:6" ht="15.75">
      <c r="A39" s="75" t="s">
        <v>33</v>
      </c>
      <c r="B39" s="93">
        <f>('Marketing options'!B24*'Marketing options'!B26*'Marketing options'!$B$13)+('Marketing options'!B25*'Marketing options'!B26*'Marketing options'!$B$12)+('Marketing options'!B27*'Marketing options'!$B$14)</f>
        <v>1476</v>
      </c>
      <c r="C39" s="93">
        <f>('Marketing options'!C24*'Marketing options'!C26*'Marketing options'!$B$13)+('Marketing options'!C25*'Marketing options'!C26*'Marketing options'!$B$12)+('Marketing options'!C27*'Marketing options'!$B$14)</f>
        <v>1353</v>
      </c>
      <c r="D39" s="93">
        <f>('Marketing options'!D24*'Marketing options'!D26*'Marketing options'!$B$13)+('Marketing options'!D25*'Marketing options'!D26*'Marketing options'!$B$12)+('Marketing options'!D27*'Marketing options'!$B$14)</f>
        <v>0</v>
      </c>
      <c r="E39" s="93">
        <f>('Marketing options'!E24*'Marketing options'!E26*'Marketing options'!$B$13)+('Marketing options'!E25*'Marketing options'!E26*'Marketing options'!$B$12)+('Marketing options'!E27*'Marketing options'!$B$14)</f>
        <v>0</v>
      </c>
      <c r="F39" s="95">
        <f>('Marketing options'!F24*'Marketing options'!F26*'Marketing options'!$B$13)+('Marketing options'!F25*'Marketing options'!F26*'Marketing options'!$B$12)+('Marketing options'!F27*'Marketing options'!$B$14)</f>
        <v>0</v>
      </c>
    </row>
    <row r="40" spans="1:6" ht="15.75">
      <c r="A40" s="75" t="s">
        <v>34</v>
      </c>
      <c r="B40" s="93">
        <f>B35*'Marketing options'!B21</f>
        <v>3575</v>
      </c>
      <c r="C40" s="94" t="s">
        <v>12</v>
      </c>
      <c r="D40" s="93">
        <f>D35*'Marketing options'!D21</f>
        <v>1718.75</v>
      </c>
      <c r="E40" s="93">
        <f>E35*'Marketing options'!E21</f>
        <v>1581.25</v>
      </c>
      <c r="F40" s="95">
        <f>'Marketing options'!F21*F35</f>
        <v>1709.6062500000005</v>
      </c>
    </row>
    <row r="41" spans="1:6" ht="15.75">
      <c r="A41" s="76" t="s">
        <v>20</v>
      </c>
      <c r="B41" s="96">
        <f>'Marketing options'!B29*'Marketing options'!$B$8</f>
        <v>0</v>
      </c>
      <c r="C41" s="96">
        <f>'Marketing options'!C29*'Marketing options'!$B$8</f>
        <v>0</v>
      </c>
      <c r="D41" s="96">
        <f>'Marketing options'!D29*'Marketing options'!$B$8</f>
        <v>0</v>
      </c>
      <c r="E41" s="96">
        <f>'Marketing options'!E29*'Marketing options'!$B$8</f>
        <v>300</v>
      </c>
      <c r="F41" s="97">
        <f>'Marketing options'!F29*'Marketing options'!$B$8</f>
        <v>300</v>
      </c>
    </row>
    <row r="42" spans="1:6" ht="15.75">
      <c r="A42" s="70" t="s">
        <v>13</v>
      </c>
      <c r="B42" s="26">
        <f>SUM(B37:B41)</f>
        <v>5801</v>
      </c>
      <c r="C42" s="26">
        <f>SUM(C37:C41)</f>
        <v>1853</v>
      </c>
      <c r="D42" s="26">
        <f>SUM(D37:D41)</f>
        <v>2218.75</v>
      </c>
      <c r="E42" s="26">
        <f>SUM(E37:E41)</f>
        <v>2381.25</v>
      </c>
      <c r="F42" s="77">
        <f>SUM(F37:F41)</f>
        <v>2509.6062500000007</v>
      </c>
    </row>
    <row r="43" spans="1:6" ht="15.75">
      <c r="A43" s="72"/>
      <c r="B43" s="24"/>
      <c r="C43" s="24"/>
      <c r="D43" s="24"/>
      <c r="E43" s="24"/>
      <c r="F43" s="73"/>
    </row>
    <row r="44" spans="1:6" ht="15.75">
      <c r="A44" s="78" t="s">
        <v>35</v>
      </c>
      <c r="B44" s="61">
        <f>B35-B42</f>
        <v>65699</v>
      </c>
      <c r="C44" s="61">
        <f>C35-C42</f>
        <v>64972</v>
      </c>
      <c r="D44" s="61">
        <f>D35-D42</f>
        <v>66531.25</v>
      </c>
      <c r="E44" s="61">
        <f>E35-E42</f>
        <v>60868.75</v>
      </c>
      <c r="F44" s="79">
        <f>F35-F42</f>
        <v>65874.64375000002</v>
      </c>
    </row>
    <row r="45" spans="1:6" ht="15.75">
      <c r="A45" s="80" t="s">
        <v>36</v>
      </c>
      <c r="B45" s="62">
        <f>B44/('Marketing options'!$B$8*'Marketing options'!$B$9)</f>
        <v>1.1945272727272727</v>
      </c>
      <c r="C45" s="62">
        <f>C44/('Marketing options'!$B$8*'Marketing options'!$B$9)</f>
        <v>1.1813090909090909</v>
      </c>
      <c r="D45" s="62">
        <f>D44/('Marketing options'!$B$8*'Marketing options'!$B$9)</f>
        <v>1.209659090909091</v>
      </c>
      <c r="E45" s="62">
        <f>E44/('Marketing options'!$B$8*'Marketing options'!$B$9)</f>
        <v>1.1067045454545454</v>
      </c>
      <c r="F45" s="81">
        <f>F44/('Marketing options'!$B$8*'Marketing options'!$B$9)</f>
        <v>1.1977207954545457</v>
      </c>
    </row>
    <row r="46" spans="1:6" ht="15.75">
      <c r="A46" s="82"/>
      <c r="B46" s="24"/>
      <c r="C46" s="24"/>
      <c r="D46" s="24"/>
      <c r="E46" s="24"/>
      <c r="F46" s="73"/>
    </row>
    <row r="47" spans="1:6" ht="18.75">
      <c r="A47" s="83" t="s">
        <v>23</v>
      </c>
      <c r="B47" s="98" t="str">
        <f>IF(B45=MAXA($B$45,$C$45,$D$45,$E$45,$F$45),"BEST"," ")</f>
        <v> </v>
      </c>
      <c r="C47" s="99" t="str">
        <f>IF(C45=MAXA($B$45,$C$45,$D$45,$E$45,$F$45),"    BEST"," ")</f>
        <v> </v>
      </c>
      <c r="D47" s="99" t="str">
        <f>IF(D45=MAXA($B$45,$C$45,$D$45,$E$45,$F$45),"    BEST"," ")</f>
        <v>    BEST</v>
      </c>
      <c r="E47" s="99" t="str">
        <f>IF(E45=MAXA($B$45,$C$45,$D$45,$E$45,$F$45),"    BEST"," ")</f>
        <v> </v>
      </c>
      <c r="F47" s="100" t="str">
        <f>IF(F45=MAXA($B$45,$C$45,$D$45,$E$45,$F$45),"    BEST"," ")</f>
        <v> </v>
      </c>
    </row>
    <row r="48" spans="1:6" ht="15.75">
      <c r="A48" s="72"/>
      <c r="B48" s="24"/>
      <c r="C48" s="24"/>
      <c r="D48" s="24"/>
      <c r="E48" s="24"/>
      <c r="F48" s="73"/>
    </row>
    <row r="49" spans="1:6" ht="15.75">
      <c r="A49" s="84" t="s">
        <v>14</v>
      </c>
      <c r="B49" s="63"/>
      <c r="C49" s="63"/>
      <c r="D49" s="63"/>
      <c r="E49" s="63"/>
      <c r="F49" s="85"/>
    </row>
    <row r="50" spans="1:6" ht="15.75">
      <c r="A50" s="75" t="str">
        <f>B32</f>
        <v>Saleyard</v>
      </c>
      <c r="B50" s="27" t="s">
        <v>11</v>
      </c>
      <c r="C50" s="27">
        <f>(B44+B42)/('Marketing options'!B8*'Marketing options'!B9)/'Marketing options'!B10</f>
        <v>2.4074074074074074</v>
      </c>
      <c r="D50" s="27">
        <f>(B44+B42)/('Marketing options'!B8*'Marketing options'!B9)</f>
        <v>1.3</v>
      </c>
      <c r="E50" s="27">
        <f>(B44+B42)/('Marketing options'!B8*'Marketing options'!B9)</f>
        <v>1.3</v>
      </c>
      <c r="F50" s="86">
        <f>(B44+B42)/('Marketing options'!B8*'Marketing options'!B9)/'Marketing options'!B10</f>
        <v>2.4074074074074074</v>
      </c>
    </row>
    <row r="51" spans="1:6" ht="15.75">
      <c r="A51" s="75" t="str">
        <f>C34</f>
        <v>Abbatoir</v>
      </c>
      <c r="B51" s="28">
        <f>(C44+B42)/('Marketing options'!B8*'Marketing options'!B9)</f>
        <v>1.2867818181818182</v>
      </c>
      <c r="C51" s="28" t="s">
        <v>11</v>
      </c>
      <c r="D51" s="28">
        <f>(C44+B42)/('Marketing options'!B8*'Marketing options'!B9)</f>
        <v>1.2867818181818182</v>
      </c>
      <c r="E51" s="28">
        <f>(C44+B42)/('Marketing options'!B8*'Marketing options'!B9)</f>
        <v>1.2867818181818182</v>
      </c>
      <c r="F51" s="87">
        <f>(C44+B42)/('Marketing options'!B8*'Marketing options'!B9)/'Marketing options'!B10</f>
        <v>2.3829292929292927</v>
      </c>
    </row>
    <row r="52" spans="1:6" ht="15.75">
      <c r="A52" s="75" t="str">
        <f>D32</f>
        <v>Paddock</v>
      </c>
      <c r="B52" s="28">
        <f>(D44+B42)/('Marketing options'!B8*'Marketing options'!B9)</f>
        <v>1.3151318181818181</v>
      </c>
      <c r="C52" s="28">
        <f>(D44+B42)/('Marketing options'!B8*'Marketing options'!B9)/'Marketing options'!B10</f>
        <v>2.4354292929292924</v>
      </c>
      <c r="D52" s="28" t="s">
        <v>11</v>
      </c>
      <c r="E52" s="28">
        <f>(D44+B42)/('Marketing options'!B8*'Marketing options'!B9)</f>
        <v>1.3151318181818181</v>
      </c>
      <c r="F52" s="87">
        <f>(D44+B42)/('Marketing options'!B9*'Marketing options'!B8)/'Marketing options'!B10</f>
        <v>2.4354292929292924</v>
      </c>
    </row>
    <row r="53" spans="1:6" ht="15.75">
      <c r="A53" s="75" t="str">
        <f>E32</f>
        <v>Other</v>
      </c>
      <c r="B53" s="28">
        <f>(E44+B42)/('Marketing options'!B8*'Marketing options'!B9)</f>
        <v>1.2121772727272728</v>
      </c>
      <c r="C53" s="28">
        <f>(E44+B42)/('Marketing options'!B8*'Marketing options'!B9)/'Marketing options'!B10</f>
        <v>2.244772727272727</v>
      </c>
      <c r="D53" s="28">
        <f>(E44+B42)/('Marketing options'!B8*'Marketing options'!B9)</f>
        <v>1.2121772727272728</v>
      </c>
      <c r="E53" s="28" t="s">
        <v>11</v>
      </c>
      <c r="F53" s="87">
        <f>(E44+B42)/('Marketing options'!B8*'Marketing options'!B9)/'Marketing options'!B10</f>
        <v>2.244772727272727</v>
      </c>
    </row>
    <row r="54" spans="1:6" ht="16.5" thickBot="1">
      <c r="A54" s="88" t="str">
        <f>F32</f>
        <v>Other</v>
      </c>
      <c r="B54" s="89">
        <f>(F44+B42)/('Marketing options'!B8*'Marketing options'!B9)</f>
        <v>1.303193522727273</v>
      </c>
      <c r="C54" s="89">
        <f>(F44+B42)/('Marketing options'!B8*'Marketing options'!B9)/'Marketing options'!B10</f>
        <v>2.413321338383839</v>
      </c>
      <c r="D54" s="89">
        <f>(F44+B42)/('Marketing options'!B8*'Marketing options'!B9)</f>
        <v>1.303193522727273</v>
      </c>
      <c r="E54" s="89">
        <f>(F44+B42)/('Marketing options'!B8*'Marketing options'!B9)</f>
        <v>1.303193522727273</v>
      </c>
      <c r="F54" s="90" t="s">
        <v>11</v>
      </c>
    </row>
    <row r="55" spans="1:7" ht="15.75">
      <c r="A55" s="64"/>
      <c r="B55" s="64"/>
      <c r="C55" s="64"/>
      <c r="D55" s="64"/>
      <c r="E55" s="64"/>
      <c r="F55" s="64"/>
      <c r="G55" s="65"/>
    </row>
    <row r="56" spans="1:7" ht="15.75">
      <c r="A56" s="64"/>
      <c r="B56" s="64"/>
      <c r="C56" s="64"/>
      <c r="D56" s="64"/>
      <c r="E56" s="64"/>
      <c r="F56" s="64"/>
      <c r="G56" s="65"/>
    </row>
    <row r="57" spans="1:7" ht="15.75">
      <c r="A57" s="64"/>
      <c r="B57" s="64"/>
      <c r="C57" s="64"/>
      <c r="D57" s="64"/>
      <c r="E57" s="64"/>
      <c r="F57" s="64"/>
      <c r="G57" s="65"/>
    </row>
    <row r="58" spans="1:7" ht="15.75">
      <c r="A58" s="64"/>
      <c r="B58" s="64"/>
      <c r="C58" s="64"/>
      <c r="D58" s="64"/>
      <c r="E58" s="64"/>
      <c r="F58" s="64"/>
      <c r="G58" s="65"/>
    </row>
    <row r="59" spans="1:7" ht="15.75">
      <c r="A59" s="64"/>
      <c r="B59" s="64"/>
      <c r="C59" s="64"/>
      <c r="D59" s="64"/>
      <c r="E59" s="64"/>
      <c r="F59" s="64"/>
      <c r="G59" s="65"/>
    </row>
    <row r="60" spans="1:7" ht="15.75">
      <c r="A60" s="64"/>
      <c r="B60" s="64"/>
      <c r="C60" s="64"/>
      <c r="D60" s="64"/>
      <c r="E60" s="64"/>
      <c r="F60" s="64"/>
      <c r="G60" s="65"/>
    </row>
    <row r="61" spans="1:7" ht="15.75">
      <c r="A61" s="64"/>
      <c r="B61" s="64"/>
      <c r="C61" s="64"/>
      <c r="D61" s="64"/>
      <c r="E61" s="64"/>
      <c r="F61" s="64"/>
      <c r="G61" s="65"/>
    </row>
    <row r="62" spans="1:7" ht="15.75">
      <c r="A62" s="64"/>
      <c r="B62" s="64"/>
      <c r="C62" s="64"/>
      <c r="D62" s="64"/>
      <c r="E62" s="64"/>
      <c r="F62" s="64"/>
      <c r="G62" s="65"/>
    </row>
    <row r="63" spans="1:7" ht="15.75">
      <c r="A63" s="64"/>
      <c r="B63" s="64"/>
      <c r="C63" s="64"/>
      <c r="D63" s="64"/>
      <c r="E63" s="64"/>
      <c r="F63" s="64"/>
      <c r="G63" s="65"/>
    </row>
    <row r="64" spans="1:7" ht="15.75">
      <c r="A64" s="64"/>
      <c r="B64" s="64"/>
      <c r="C64" s="64"/>
      <c r="D64" s="64"/>
      <c r="E64" s="64"/>
      <c r="F64" s="64"/>
      <c r="G64" s="65"/>
    </row>
    <row r="65" spans="1:7" ht="15.75">
      <c r="A65" s="64"/>
      <c r="B65" s="64"/>
      <c r="C65" s="64"/>
      <c r="D65" s="64"/>
      <c r="E65" s="64"/>
      <c r="F65" s="64"/>
      <c r="G65" s="65"/>
    </row>
    <row r="66" spans="1:7" ht="15.75">
      <c r="A66" s="64"/>
      <c r="B66" s="64"/>
      <c r="C66" s="64"/>
      <c r="D66" s="64"/>
      <c r="E66" s="64"/>
      <c r="F66" s="64"/>
      <c r="G66" s="65"/>
    </row>
    <row r="67" spans="1:7" ht="15.75">
      <c r="A67" s="64"/>
      <c r="B67" s="64"/>
      <c r="C67" s="64"/>
      <c r="D67" s="64"/>
      <c r="E67" s="64"/>
      <c r="F67" s="64"/>
      <c r="G67" s="65"/>
    </row>
    <row r="68" spans="1:7" ht="15.75">
      <c r="A68" s="64"/>
      <c r="B68" s="64"/>
      <c r="C68" s="64"/>
      <c r="D68" s="64"/>
      <c r="E68" s="64"/>
      <c r="F68" s="64"/>
      <c r="G68" s="65"/>
    </row>
    <row r="69" spans="1:7" ht="15.75">
      <c r="A69" s="64"/>
      <c r="B69" s="64"/>
      <c r="C69" s="64"/>
      <c r="D69" s="64"/>
      <c r="E69" s="64"/>
      <c r="F69" s="64"/>
      <c r="G69" s="65"/>
    </row>
    <row r="70" spans="1:7" ht="15.75">
      <c r="A70" s="64"/>
      <c r="B70" s="64"/>
      <c r="C70" s="64"/>
      <c r="D70" s="64"/>
      <c r="E70" s="64"/>
      <c r="F70" s="64"/>
      <c r="G70" s="65"/>
    </row>
    <row r="71" spans="1:7" ht="15.75">
      <c r="A71" s="64"/>
      <c r="B71" s="64"/>
      <c r="C71" s="64"/>
      <c r="D71" s="64"/>
      <c r="E71" s="64"/>
      <c r="F71" s="64"/>
      <c r="G71" s="65"/>
    </row>
    <row r="72" spans="1:7" ht="15.75">
      <c r="A72" s="64"/>
      <c r="B72" s="64"/>
      <c r="C72" s="64"/>
      <c r="D72" s="64"/>
      <c r="E72" s="64"/>
      <c r="F72" s="64"/>
      <c r="G72" s="65"/>
    </row>
    <row r="73" spans="1:7" ht="15.75">
      <c r="A73" s="64"/>
      <c r="B73" s="64"/>
      <c r="C73" s="64"/>
      <c r="D73" s="64"/>
      <c r="E73" s="64"/>
      <c r="F73" s="64"/>
      <c r="G73" s="65"/>
    </row>
    <row r="74" spans="1:7" ht="15.75">
      <c r="A74" s="64"/>
      <c r="B74" s="64"/>
      <c r="C74" s="64"/>
      <c r="D74" s="64"/>
      <c r="E74" s="64"/>
      <c r="F74" s="64"/>
      <c r="G74" s="65"/>
    </row>
    <row r="75" spans="1:7" ht="15.75">
      <c r="A75" s="64"/>
      <c r="B75" s="64"/>
      <c r="C75" s="64"/>
      <c r="D75" s="64"/>
      <c r="E75" s="64"/>
      <c r="F75" s="64"/>
      <c r="G75" s="65"/>
    </row>
    <row r="76" spans="1:7" ht="15.75">
      <c r="A76" s="64"/>
      <c r="B76" s="64"/>
      <c r="C76" s="64"/>
      <c r="D76" s="64"/>
      <c r="E76" s="64"/>
      <c r="F76" s="64"/>
      <c r="G76" s="65"/>
    </row>
    <row r="77" spans="1:7" ht="15.75">
      <c r="A77" s="64"/>
      <c r="B77" s="64"/>
      <c r="C77" s="64"/>
      <c r="D77" s="64"/>
      <c r="E77" s="64"/>
      <c r="F77" s="64"/>
      <c r="G77" s="65"/>
    </row>
    <row r="78" spans="1:7" ht="15.75">
      <c r="A78" s="65"/>
      <c r="B78" s="65"/>
      <c r="C78" s="65"/>
      <c r="D78" s="65"/>
      <c r="E78" s="65"/>
      <c r="F78" s="65"/>
      <c r="G78" s="65"/>
    </row>
  </sheetData>
  <sheetProtection sheet="1" objects="1" scenarios="1"/>
  <printOptions/>
  <pageMargins left="0.5" right="0.5" top="0.5" bottom="0.5" header="0.5" footer="0.5"/>
  <pageSetup fitToHeight="1" fitToWidth="1" horizontalDpi="300" verticalDpi="300" orientation="portrait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Cattle Marketing Ready Reckoner</dc:title>
  <dc:subject>Cattle marketing</dc:subject>
  <dc:creator>Alan Jamieson</dc:creator>
  <cp:keywords>Cattle marketing</cp:keywords>
  <dc:description/>
  <cp:lastModifiedBy>Felicity McIntosh</cp:lastModifiedBy>
  <cp:lastPrinted>2014-02-26T05:42:21Z</cp:lastPrinted>
  <dcterms:created xsi:type="dcterms:W3CDTF">2007-04-15T23:35:03Z</dcterms:created>
  <dcterms:modified xsi:type="dcterms:W3CDTF">2014-02-26T23:30:38Z</dcterms:modified>
  <cp:category/>
  <cp:version/>
  <cp:contentType/>
  <cp:contentStatus/>
</cp:coreProperties>
</file>